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antaprasad/Documents/Trading/Option Strategy/_Chakra/"/>
    </mc:Choice>
  </mc:AlternateContent>
  <xr:revisionPtr revIDLastSave="0" documentId="13_ncr:1_{9AE15F00-172B-F847-81CB-1A66DF09DAC1}" xr6:coauthVersionLast="47" xr6:coauthVersionMax="47" xr10:uidLastSave="{00000000-0000-0000-0000-000000000000}"/>
  <bookViews>
    <workbookView xWindow="0" yWindow="740" windowWidth="29400" windowHeight="17200" activeTab="5" xr2:uid="{8E8A559F-50E1-AE4A-907C-A03A9F672E8C}"/>
  </bookViews>
  <sheets>
    <sheet name="Jan 2025" sheetId="14" r:id="rId1"/>
    <sheet name="Feb 2025" sheetId="13" r:id="rId2"/>
    <sheet name="Mar 2025" sheetId="12" r:id="rId3"/>
    <sheet name="April 2025" sheetId="1" r:id="rId4"/>
    <sheet name="May 2024" sheetId="9" r:id="rId5"/>
    <sheet name="Jun 2025" sheetId="10" r:id="rId6"/>
    <sheet name="Jul 2025" sheetId="8" r:id="rId7"/>
    <sheet name="Aug 2025" sheetId="11" r:id="rId8"/>
    <sheet name="SL Days" sheetId="15" r:id="rId9"/>
    <sheet name="Sheet1" sheetId="5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4" l="1"/>
  <c r="I5" i="14"/>
  <c r="I6" i="14"/>
  <c r="I7" i="14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4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4" i="12"/>
  <c r="I5" i="12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4" i="9"/>
  <c r="I5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3" i="14"/>
  <c r="I3" i="13"/>
  <c r="I3" i="12"/>
  <c r="I3" i="9"/>
  <c r="I3" i="10"/>
  <c r="T18" i="8"/>
  <c r="T17" i="8"/>
  <c r="T16" i="8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I22" i="11"/>
  <c r="I23" i="11"/>
  <c r="I24" i="11"/>
  <c r="I25" i="11"/>
  <c r="I26" i="11"/>
  <c r="I3" i="11"/>
  <c r="K13" i="11"/>
  <c r="K11" i="11"/>
  <c r="K10" i="11"/>
  <c r="K9" i="11"/>
  <c r="K8" i="11"/>
  <c r="K6" i="11"/>
  <c r="K5" i="11"/>
  <c r="K4" i="11"/>
  <c r="K3" i="11"/>
  <c r="T18" i="11"/>
  <c r="N30" i="10" l="1"/>
  <c r="N31" i="10"/>
  <c r="T17" i="11"/>
  <c r="T16" i="11"/>
  <c r="K4" i="8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3" i="8"/>
  <c r="K4" i="12" l="1"/>
  <c r="K5" i="12"/>
  <c r="K6" i="12"/>
  <c r="K7" i="12"/>
  <c r="K8" i="12"/>
  <c r="K9" i="12"/>
  <c r="K10" i="12"/>
  <c r="K11" i="12"/>
  <c r="K12" i="12"/>
  <c r="K13" i="12"/>
  <c r="K14" i="12"/>
  <c r="K15" i="12"/>
  <c r="K16" i="12"/>
  <c r="K17" i="12"/>
  <c r="K18" i="12"/>
  <c r="K19" i="12"/>
  <c r="K20" i="12"/>
  <c r="K21" i="12"/>
  <c r="K3" i="12"/>
  <c r="I3" i="1"/>
  <c r="G3" i="1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3" i="15"/>
  <c r="G24" i="15"/>
  <c r="G23" i="15"/>
  <c r="G22" i="15"/>
  <c r="G21" i="15"/>
  <c r="G20" i="15"/>
  <c r="G19" i="15"/>
  <c r="G18" i="15"/>
  <c r="G17" i="15"/>
  <c r="G16" i="15"/>
  <c r="G15" i="15"/>
  <c r="G14" i="15"/>
  <c r="G13" i="15"/>
  <c r="G12" i="15"/>
  <c r="G11" i="15"/>
  <c r="G10" i="15"/>
  <c r="G9" i="15"/>
  <c r="G8" i="15"/>
  <c r="G7" i="15"/>
  <c r="G6" i="15"/>
  <c r="G5" i="15"/>
  <c r="G4" i="15"/>
  <c r="G3" i="15"/>
  <c r="G25" i="14"/>
  <c r="G24" i="14"/>
  <c r="E26" i="14"/>
  <c r="E25" i="14"/>
  <c r="E24" i="14"/>
  <c r="G23" i="14"/>
  <c r="E23" i="14"/>
  <c r="G22" i="14"/>
  <c r="E22" i="14"/>
  <c r="G21" i="14"/>
  <c r="E21" i="14"/>
  <c r="G20" i="14"/>
  <c r="E20" i="14"/>
  <c r="G19" i="14"/>
  <c r="E19" i="14"/>
  <c r="G18" i="14"/>
  <c r="E18" i="14"/>
  <c r="G17" i="14"/>
  <c r="E17" i="14"/>
  <c r="G16" i="14"/>
  <c r="E16" i="14"/>
  <c r="G15" i="14"/>
  <c r="E15" i="14"/>
  <c r="G14" i="14"/>
  <c r="E14" i="14"/>
  <c r="G13" i="14"/>
  <c r="E13" i="14"/>
  <c r="G12" i="14"/>
  <c r="E12" i="14"/>
  <c r="G11" i="14"/>
  <c r="E11" i="14"/>
  <c r="G10" i="14"/>
  <c r="E10" i="14"/>
  <c r="G9" i="14"/>
  <c r="E9" i="14"/>
  <c r="G8" i="14"/>
  <c r="E8" i="14"/>
  <c r="G7" i="14"/>
  <c r="E7" i="14"/>
  <c r="G6" i="14"/>
  <c r="E6" i="14"/>
  <c r="G5" i="14"/>
  <c r="E5" i="14"/>
  <c r="G4" i="14"/>
  <c r="E4" i="14"/>
  <c r="G3" i="14"/>
  <c r="E3" i="14"/>
  <c r="E26" i="13"/>
  <c r="E25" i="13"/>
  <c r="E24" i="13"/>
  <c r="G23" i="13"/>
  <c r="E23" i="13"/>
  <c r="G22" i="13"/>
  <c r="E22" i="13"/>
  <c r="G21" i="13"/>
  <c r="E21" i="13"/>
  <c r="G20" i="13"/>
  <c r="E20" i="13"/>
  <c r="G19" i="13"/>
  <c r="E19" i="13"/>
  <c r="G18" i="13"/>
  <c r="E18" i="13"/>
  <c r="G17" i="13"/>
  <c r="E17" i="13"/>
  <c r="G16" i="13"/>
  <c r="E16" i="13"/>
  <c r="G15" i="13"/>
  <c r="E15" i="13"/>
  <c r="G14" i="13"/>
  <c r="E14" i="13"/>
  <c r="G13" i="13"/>
  <c r="E13" i="13"/>
  <c r="G12" i="13"/>
  <c r="E12" i="13"/>
  <c r="G11" i="13"/>
  <c r="E11" i="13"/>
  <c r="G10" i="13"/>
  <c r="E10" i="13"/>
  <c r="G9" i="13"/>
  <c r="E9" i="13"/>
  <c r="G8" i="13"/>
  <c r="E8" i="13"/>
  <c r="G7" i="13"/>
  <c r="E7" i="13"/>
  <c r="G6" i="13"/>
  <c r="E6" i="13"/>
  <c r="G5" i="13"/>
  <c r="E5" i="13"/>
  <c r="G4" i="13"/>
  <c r="E4" i="13"/>
  <c r="G3" i="13"/>
  <c r="E3" i="13"/>
  <c r="E26" i="12"/>
  <c r="E25" i="12"/>
  <c r="E24" i="12"/>
  <c r="G23" i="12"/>
  <c r="E23" i="12"/>
  <c r="G22" i="12"/>
  <c r="E22" i="12"/>
  <c r="G21" i="12"/>
  <c r="E21" i="12"/>
  <c r="G20" i="12"/>
  <c r="E20" i="12"/>
  <c r="G19" i="12"/>
  <c r="E19" i="12"/>
  <c r="G18" i="12"/>
  <c r="E18" i="12"/>
  <c r="G17" i="12"/>
  <c r="E17" i="12"/>
  <c r="G16" i="12"/>
  <c r="E16" i="12"/>
  <c r="G15" i="12"/>
  <c r="E15" i="12"/>
  <c r="G14" i="12"/>
  <c r="E14" i="12"/>
  <c r="G13" i="12"/>
  <c r="E13" i="12"/>
  <c r="G12" i="12"/>
  <c r="E12" i="12"/>
  <c r="G11" i="12"/>
  <c r="E11" i="12"/>
  <c r="G10" i="12"/>
  <c r="E10" i="12"/>
  <c r="G9" i="12"/>
  <c r="E9" i="12"/>
  <c r="G8" i="12"/>
  <c r="E8" i="12"/>
  <c r="G7" i="12"/>
  <c r="E7" i="12"/>
  <c r="G6" i="12"/>
  <c r="E6" i="12"/>
  <c r="G5" i="12"/>
  <c r="E5" i="12"/>
  <c r="G4" i="12"/>
  <c r="E4" i="12"/>
  <c r="G3" i="12"/>
  <c r="E3" i="12"/>
  <c r="E26" i="11"/>
  <c r="G25" i="11"/>
  <c r="E25" i="11"/>
  <c r="G24" i="11"/>
  <c r="E24" i="11"/>
  <c r="G23" i="11"/>
  <c r="E23" i="11"/>
  <c r="G22" i="11"/>
  <c r="E22" i="11"/>
  <c r="G21" i="11"/>
  <c r="E21" i="11"/>
  <c r="G20" i="11"/>
  <c r="E20" i="11"/>
  <c r="G19" i="11"/>
  <c r="E19" i="11"/>
  <c r="G18" i="11"/>
  <c r="E18" i="11"/>
  <c r="G17" i="11"/>
  <c r="E17" i="11"/>
  <c r="G16" i="11"/>
  <c r="E16" i="11"/>
  <c r="G15" i="11"/>
  <c r="E15" i="11"/>
  <c r="G13" i="11"/>
  <c r="E13" i="11"/>
  <c r="G12" i="11"/>
  <c r="E12" i="11"/>
  <c r="G11" i="11"/>
  <c r="E11" i="11"/>
  <c r="G10" i="11"/>
  <c r="E10" i="11"/>
  <c r="G9" i="11"/>
  <c r="E9" i="11"/>
  <c r="G8" i="11"/>
  <c r="E8" i="11"/>
  <c r="G7" i="11"/>
  <c r="E7" i="11"/>
  <c r="G6" i="11"/>
  <c r="E6" i="11"/>
  <c r="G5" i="11"/>
  <c r="E5" i="11"/>
  <c r="G4" i="11"/>
  <c r="E4" i="11"/>
  <c r="G3" i="11"/>
  <c r="E3" i="11"/>
  <c r="E26" i="10"/>
  <c r="G25" i="10"/>
  <c r="E25" i="10"/>
  <c r="G24" i="10"/>
  <c r="E24" i="10"/>
  <c r="G23" i="10"/>
  <c r="E23" i="10"/>
  <c r="G22" i="10"/>
  <c r="E22" i="10"/>
  <c r="G21" i="10"/>
  <c r="E21" i="10"/>
  <c r="G20" i="10"/>
  <c r="E20" i="10"/>
  <c r="G19" i="10"/>
  <c r="E19" i="10"/>
  <c r="G18" i="10"/>
  <c r="E18" i="10"/>
  <c r="G17" i="10"/>
  <c r="E17" i="10"/>
  <c r="G16" i="10"/>
  <c r="E16" i="10"/>
  <c r="G15" i="10"/>
  <c r="E15" i="10"/>
  <c r="G14" i="10"/>
  <c r="E14" i="10"/>
  <c r="G13" i="10"/>
  <c r="E13" i="10"/>
  <c r="G12" i="10"/>
  <c r="E12" i="10"/>
  <c r="G11" i="10"/>
  <c r="E11" i="10"/>
  <c r="G10" i="10"/>
  <c r="E10" i="10"/>
  <c r="G9" i="10"/>
  <c r="E9" i="10"/>
  <c r="G8" i="10"/>
  <c r="E8" i="10"/>
  <c r="G7" i="10"/>
  <c r="E7" i="10"/>
  <c r="G6" i="10"/>
  <c r="E6" i="10"/>
  <c r="G5" i="10"/>
  <c r="E5" i="10"/>
  <c r="G4" i="10"/>
  <c r="E4" i="10"/>
  <c r="G3" i="10"/>
  <c r="E3" i="10"/>
  <c r="E26" i="9"/>
  <c r="E25" i="9"/>
  <c r="E24" i="9"/>
  <c r="G23" i="9"/>
  <c r="E23" i="9"/>
  <c r="G22" i="9"/>
  <c r="E22" i="9"/>
  <c r="G21" i="9"/>
  <c r="E21" i="9"/>
  <c r="G20" i="9"/>
  <c r="E20" i="9"/>
  <c r="G19" i="9"/>
  <c r="E19" i="9"/>
  <c r="G18" i="9"/>
  <c r="E18" i="9"/>
  <c r="G17" i="9"/>
  <c r="E17" i="9"/>
  <c r="G16" i="9"/>
  <c r="E16" i="9"/>
  <c r="G15" i="9"/>
  <c r="E15" i="9"/>
  <c r="G14" i="9"/>
  <c r="E14" i="9"/>
  <c r="G13" i="9"/>
  <c r="E13" i="9"/>
  <c r="G12" i="9"/>
  <c r="E12" i="9"/>
  <c r="G11" i="9"/>
  <c r="E11" i="9"/>
  <c r="G10" i="9"/>
  <c r="E10" i="9"/>
  <c r="G9" i="9"/>
  <c r="E9" i="9"/>
  <c r="G8" i="9"/>
  <c r="E8" i="9"/>
  <c r="G7" i="9"/>
  <c r="E7" i="9"/>
  <c r="G6" i="9"/>
  <c r="E6" i="9"/>
  <c r="G5" i="9"/>
  <c r="E5" i="9"/>
  <c r="G4" i="9"/>
  <c r="E4" i="9"/>
  <c r="G3" i="9"/>
  <c r="E3" i="9"/>
  <c r="G25" i="8"/>
  <c r="G24" i="8"/>
  <c r="E23" i="8"/>
  <c r="E22" i="8"/>
  <c r="E21" i="8"/>
  <c r="E20" i="8"/>
  <c r="E19" i="8"/>
  <c r="E18" i="8"/>
  <c r="E17" i="8"/>
  <c r="E16" i="8"/>
  <c r="E15" i="8"/>
  <c r="E14" i="8"/>
  <c r="E4" i="8"/>
  <c r="E5" i="8"/>
  <c r="E6" i="8"/>
  <c r="E7" i="8"/>
  <c r="E8" i="8"/>
  <c r="E9" i="8"/>
  <c r="E10" i="8"/>
  <c r="E11" i="8"/>
  <c r="E12" i="8"/>
  <c r="E13" i="8"/>
  <c r="E26" i="8"/>
  <c r="E25" i="8"/>
  <c r="E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4" i="8"/>
  <c r="G3" i="8"/>
  <c r="E3" i="8"/>
  <c r="G23" i="1"/>
  <c r="G22" i="1"/>
  <c r="G21" i="1"/>
  <c r="G20" i="1"/>
  <c r="G19" i="1"/>
  <c r="E19" i="1"/>
  <c r="E23" i="1"/>
  <c r="E24" i="1"/>
  <c r="E25" i="1"/>
  <c r="E26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20" i="1"/>
  <c r="E21" i="1"/>
  <c r="E22" i="1"/>
  <c r="E3" i="1"/>
  <c r="G10" i="1"/>
  <c r="G11" i="1"/>
  <c r="G12" i="1"/>
  <c r="G13" i="1"/>
  <c r="G14" i="1"/>
  <c r="G15" i="1"/>
  <c r="G16" i="1"/>
  <c r="G17" i="1"/>
  <c r="G18" i="1"/>
  <c r="G8" i="1"/>
  <c r="G9" i="1"/>
  <c r="G4" i="1"/>
  <c r="G5" i="1"/>
  <c r="G6" i="1"/>
  <c r="G7" i="1"/>
  <c r="E3" i="5"/>
  <c r="E2" i="5"/>
  <c r="B3" i="5"/>
  <c r="B2" i="5"/>
  <c r="N32" i="10" l="1"/>
  <c r="L9" i="14"/>
  <c r="L8" i="9"/>
  <c r="M11" i="1"/>
  <c r="L9" i="13"/>
  <c r="L8" i="10"/>
  <c r="N11" i="12"/>
  <c r="L9" i="9"/>
  <c r="L11" i="10"/>
  <c r="L11" i="14"/>
  <c r="L11" i="9"/>
  <c r="M9" i="1"/>
  <c r="P13" i="8"/>
  <c r="P12" i="8"/>
  <c r="P11" i="8"/>
  <c r="L9" i="10"/>
  <c r="N9" i="12"/>
  <c r="L8" i="13"/>
  <c r="L11" i="13"/>
  <c r="N8" i="12"/>
  <c r="N8" i="8"/>
  <c r="N9" i="8"/>
  <c r="N11" i="8"/>
  <c r="P11" i="11"/>
  <c r="P13" i="11"/>
  <c r="K9" i="15"/>
  <c r="K8" i="15"/>
  <c r="K11" i="15"/>
  <c r="M8" i="1"/>
  <c r="L8" i="14"/>
  <c r="P12" i="11"/>
</calcChain>
</file>

<file path=xl/sharedStrings.xml><?xml version="1.0" encoding="utf-8"?>
<sst xmlns="http://schemas.openxmlformats.org/spreadsheetml/2006/main" count="385" uniqueCount="94">
  <si>
    <t>Sl#</t>
  </si>
  <si>
    <t>Date of Deployment</t>
  </si>
  <si>
    <t>PnL</t>
  </si>
  <si>
    <t>RoI</t>
  </si>
  <si>
    <t>Margin</t>
  </si>
  <si>
    <t>Lot Size</t>
  </si>
  <si>
    <t>Spot at Entry</t>
  </si>
  <si>
    <t>Spot at Exit</t>
  </si>
  <si>
    <t>Index Movement</t>
  </si>
  <si>
    <t>Thu</t>
  </si>
  <si>
    <t>3:15pm</t>
  </si>
  <si>
    <t>Exit</t>
  </si>
  <si>
    <t>Condition1</t>
  </si>
  <si>
    <t>Condition2</t>
  </si>
  <si>
    <t>Sec &gt;</t>
  </si>
  <si>
    <t>Sec &lt;</t>
  </si>
  <si>
    <t>tSec &lt;</t>
  </si>
  <si>
    <t>tSec &gt;=</t>
  </si>
  <si>
    <t>tDiff</t>
  </si>
  <si>
    <t>tSec</t>
  </si>
  <si>
    <t>OR</t>
  </si>
  <si>
    <t>Sell</t>
  </si>
  <si>
    <t>0.5D</t>
  </si>
  <si>
    <t>Hedges</t>
  </si>
  <si>
    <t>500 pts</t>
  </si>
  <si>
    <t>Entry</t>
  </si>
  <si>
    <t>Trump Tantrum</t>
  </si>
  <si>
    <t>4*</t>
  </si>
  <si>
    <t>5*</t>
  </si>
  <si>
    <t>same expiry</t>
  </si>
  <si>
    <t>Next week</t>
  </si>
  <si>
    <t>upto 2% profit</t>
  </si>
  <si>
    <t>(next week)</t>
  </si>
  <si>
    <t>(current week)</t>
  </si>
  <si>
    <t>upto 2.5% profit</t>
  </si>
  <si>
    <t>Advanced Iron Fly Strategy - Jul 2025</t>
  </si>
  <si>
    <t>Advanced Iron Fly Strategy - April 2025</t>
  </si>
  <si>
    <t>Advanced Iron Fly Strategy - May 2025</t>
  </si>
  <si>
    <t>next week</t>
  </si>
  <si>
    <t>6*</t>
  </si>
  <si>
    <t>Vix UP</t>
  </si>
  <si>
    <t>&gt;350</t>
  </si>
  <si>
    <t>250-350</t>
  </si>
  <si>
    <t>Hedges if CP</t>
  </si>
  <si>
    <t>150-250</t>
  </si>
  <si>
    <t>&lt;150</t>
  </si>
  <si>
    <t>GAP Down (-419)</t>
  </si>
  <si>
    <t>Win</t>
  </si>
  <si>
    <t>Loose</t>
  </si>
  <si>
    <t>400+ Gap up  (NT)</t>
  </si>
  <si>
    <t>too volatile</t>
  </si>
  <si>
    <t>Profit %</t>
  </si>
  <si>
    <t>Setup 1</t>
  </si>
  <si>
    <t>Adjustment</t>
  </si>
  <si>
    <t>0.5=&gt;06</t>
  </si>
  <si>
    <t>Strangle to Stradle</t>
  </si>
  <si>
    <t>Straddle to Strangle (opp delta)</t>
  </si>
  <si>
    <t>CP*1.5</t>
  </si>
  <si>
    <t>Adjustments</t>
  </si>
  <si>
    <t>0.5-065</t>
  </si>
  <si>
    <t>Move to ATM</t>
  </si>
  <si>
    <t>Setup 2</t>
  </si>
  <si>
    <t>Pnl</t>
  </si>
  <si>
    <t xml:space="preserve">Expiry Day: </t>
  </si>
  <si>
    <t>CP&gt;100 then trade else no trade</t>
  </si>
  <si>
    <t>NT</t>
  </si>
  <si>
    <t>High VIX - IMP data</t>
  </si>
  <si>
    <t>NT, IV&gt;39</t>
  </si>
  <si>
    <t>NT, IV&gt; 28</t>
  </si>
  <si>
    <t>1.5 times CP prem</t>
  </si>
  <si>
    <t>a) 0.6 D</t>
  </si>
  <si>
    <t>Straddle to Stangle at opposite delta</t>
  </si>
  <si>
    <t>b) 0.5D</t>
  </si>
  <si>
    <t>Strangle to Straddle</t>
  </si>
  <si>
    <t>a) 0.65 or 1.5 times</t>
  </si>
  <si>
    <t xml:space="preserve"> every 50 points move to ATM</t>
  </si>
  <si>
    <t>b) 50% prem</t>
  </si>
  <si>
    <t>Move to 75% prem</t>
  </si>
  <si>
    <t>Expiry day - next week</t>
  </si>
  <si>
    <t>Same expiry trade</t>
  </si>
  <si>
    <t>5 mins spike</t>
  </si>
  <si>
    <t>Setup 3</t>
  </si>
  <si>
    <t>0.4D</t>
  </si>
  <si>
    <t xml:space="preserve">3 times CP </t>
  </si>
  <si>
    <t>Min CP</t>
  </si>
  <si>
    <t>100 points</t>
  </si>
  <si>
    <t>a) Directional: Shift Sell by one strike when ?</t>
  </si>
  <si>
    <t>1) 0.4D moves to 0.6D</t>
  </si>
  <si>
    <t>2) Price moves 1.34 times</t>
  </si>
  <si>
    <t>3) Spot moves 1 strike</t>
  </si>
  <si>
    <t>b) Opposite Side</t>
  </si>
  <si>
    <t>a) Price become half then shift toi 0.75 or next strike</t>
  </si>
  <si>
    <t>3 times CP from sell</t>
  </si>
  <si>
    <t>a) Price become half then shift to 0.75 or next strike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</si>
</sst>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scheme val="minor"/>
    </font>
    <font>
      <sz val="16"/>
      <color theme="0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rgb="FFC0E6F5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5" fontId="0" fillId="0" borderId="0" xfId="0" applyNumberForma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3" fontId="0" fillId="0" borderId="0" xfId="0" applyNumberFormat="1" applyAlignment="1">
      <alignment horizontal="center" vertical="center"/>
    </xf>
    <xf numFmtId="20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3" borderId="0" xfId="0" applyFont="1" applyFill="1" applyAlignment="1">
      <alignment horizontal="center" vertical="center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center"/>
    </xf>
    <xf numFmtId="0" fontId="1" fillId="3" borderId="0" xfId="0" applyFont="1" applyFill="1" applyAlignment="1">
      <alignment vertical="center"/>
    </xf>
    <xf numFmtId="9" fontId="0" fillId="0" borderId="0" xfId="0" applyNumberForma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4" borderId="0" xfId="0" applyFont="1" applyFill="1" applyAlignment="1">
      <alignment horizont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ED58A-CA1E-1649-AD67-333CAED77E78}">
  <dimension ref="A1:N26"/>
  <sheetViews>
    <sheetView zoomScaleNormal="100" workbookViewId="0">
      <selection activeCell="J25" sqref="J25"/>
    </sheetView>
  </sheetViews>
  <sheetFormatPr baseColWidth="10" defaultRowHeight="16" x14ac:dyDescent="0.2"/>
  <cols>
    <col min="1" max="1" width="6.6640625" style="1" customWidth="1"/>
    <col min="2" max="2" width="17.33203125" style="1" bestFit="1" customWidth="1"/>
    <col min="3" max="3" width="11.33203125" style="1" bestFit="1" customWidth="1"/>
    <col min="4" max="4" width="10.83203125" style="1"/>
    <col min="5" max="5" width="14.33203125" style="1" bestFit="1" customWidth="1"/>
    <col min="6" max="6" width="10.83203125" style="1"/>
    <col min="7" max="9" width="9.1640625" style="2" customWidth="1"/>
    <col min="10" max="10" width="13.5" style="2" customWidth="1"/>
    <col min="11" max="16384" width="10.83203125" style="2"/>
  </cols>
  <sheetData>
    <row r="1" spans="1:14" ht="22" x14ac:dyDescent="0.2">
      <c r="A1" s="16" t="s">
        <v>36</v>
      </c>
      <c r="B1" s="16"/>
      <c r="C1" s="16"/>
      <c r="D1" s="16"/>
      <c r="E1" s="16"/>
      <c r="F1" s="16" t="s">
        <v>52</v>
      </c>
      <c r="G1" s="16"/>
      <c r="H1" s="16" t="s">
        <v>61</v>
      </c>
      <c r="I1" s="16"/>
    </row>
    <row r="2" spans="1:14" x14ac:dyDescent="0.2">
      <c r="A2" s="4" t="s">
        <v>0</v>
      </c>
      <c r="B2" s="4" t="s">
        <v>1</v>
      </c>
      <c r="C2" s="4" t="s">
        <v>6</v>
      </c>
      <c r="D2" s="4" t="s">
        <v>7</v>
      </c>
      <c r="E2" s="4" t="s">
        <v>8</v>
      </c>
      <c r="F2" s="4" t="s">
        <v>2</v>
      </c>
      <c r="G2" s="5" t="s">
        <v>3</v>
      </c>
      <c r="H2" s="5" t="s">
        <v>62</v>
      </c>
      <c r="I2" s="5" t="s">
        <v>3</v>
      </c>
    </row>
    <row r="3" spans="1:14" x14ac:dyDescent="0.2">
      <c r="A3" s="1">
        <v>1</v>
      </c>
      <c r="B3" s="3">
        <v>45658</v>
      </c>
      <c r="C3" s="1">
        <v>23610</v>
      </c>
      <c r="D3" s="1">
        <v>23741</v>
      </c>
      <c r="E3" s="1">
        <f t="shared" ref="E3:E26" si="0">IF(D3&lt;&gt;0, D3-C3,"")</f>
        <v>131</v>
      </c>
      <c r="F3" s="6">
        <v>-3000</v>
      </c>
      <c r="G3" s="2">
        <f>IF(F3&lt;&gt;0, ROUND(F3*100/$L$5,2),"")</f>
        <v>-3</v>
      </c>
      <c r="I3" s="2" t="str">
        <f>IF(H3&lt;&gt;0, ROUND(H3*100/$M$5,2),"")</f>
        <v/>
      </c>
      <c r="K3" s="2" t="s">
        <v>5</v>
      </c>
      <c r="L3" s="2">
        <v>75</v>
      </c>
      <c r="M3" s="2" t="s">
        <v>21</v>
      </c>
      <c r="N3" s="2" t="s">
        <v>22</v>
      </c>
    </row>
    <row r="4" spans="1:14" x14ac:dyDescent="0.2">
      <c r="A4" s="1">
        <v>2</v>
      </c>
      <c r="B4" s="3">
        <v>45659</v>
      </c>
      <c r="C4" s="1">
        <v>23826</v>
      </c>
      <c r="D4" s="1">
        <v>24209</v>
      </c>
      <c r="E4" s="1">
        <f t="shared" si="0"/>
        <v>383</v>
      </c>
      <c r="F4" s="6">
        <v>2100</v>
      </c>
      <c r="G4" s="2">
        <f>IF(F4&lt;&gt;0, ROUND(F4*100/$L$5,2),"")</f>
        <v>2.1</v>
      </c>
      <c r="I4" s="2" t="str">
        <f t="shared" ref="I4:I25" si="1">IF(H4&lt;&gt;0, ROUND(H4*100/$M$5,2),"")</f>
        <v/>
      </c>
      <c r="M4" s="2" t="s">
        <v>23</v>
      </c>
      <c r="N4" s="2" t="s">
        <v>24</v>
      </c>
    </row>
    <row r="5" spans="1:14" x14ac:dyDescent="0.2">
      <c r="A5" s="1">
        <v>2</v>
      </c>
      <c r="B5" s="3">
        <v>45660</v>
      </c>
      <c r="C5" s="1">
        <v>24081</v>
      </c>
      <c r="D5" s="1">
        <v>24032</v>
      </c>
      <c r="E5" s="1">
        <f t="shared" si="0"/>
        <v>-49</v>
      </c>
      <c r="F5" s="6">
        <v>2310</v>
      </c>
      <c r="G5" s="2">
        <f>IF(F5&lt;&gt;0, ROUND(F5*100/$L$5,2),"")</f>
        <v>2.31</v>
      </c>
      <c r="I5" s="2" t="str">
        <f t="shared" si="1"/>
        <v/>
      </c>
      <c r="K5" s="2" t="s">
        <v>4</v>
      </c>
      <c r="L5" s="2">
        <v>100000</v>
      </c>
      <c r="M5" s="2" t="s">
        <v>25</v>
      </c>
      <c r="N5" s="7">
        <v>0.40625</v>
      </c>
    </row>
    <row r="6" spans="1:14" x14ac:dyDescent="0.2">
      <c r="A6" s="1">
        <v>3</v>
      </c>
      <c r="B6" s="3">
        <v>45663</v>
      </c>
      <c r="C6" s="1">
        <v>23947</v>
      </c>
      <c r="D6" s="1">
        <v>23644</v>
      </c>
      <c r="E6" s="1">
        <f t="shared" si="0"/>
        <v>-303</v>
      </c>
      <c r="F6" s="6">
        <v>-3000</v>
      </c>
      <c r="G6" s="2">
        <f>IF(F6&lt;&gt;0, ROUND(F6*100/$L$5,2),"")</f>
        <v>-3</v>
      </c>
      <c r="I6" s="2" t="str">
        <f t="shared" si="1"/>
        <v/>
      </c>
      <c r="K6" s="2" t="s">
        <v>9</v>
      </c>
      <c r="L6" s="2" t="s">
        <v>10</v>
      </c>
      <c r="M6" s="2" t="s">
        <v>11</v>
      </c>
      <c r="N6" s="7">
        <v>0.125</v>
      </c>
    </row>
    <row r="7" spans="1:14" x14ac:dyDescent="0.2">
      <c r="A7" s="1">
        <v>4</v>
      </c>
      <c r="B7" s="3">
        <v>45664</v>
      </c>
      <c r="C7" s="1">
        <v>23786</v>
      </c>
      <c r="D7" s="1">
        <v>23723</v>
      </c>
      <c r="E7" s="1">
        <f t="shared" si="0"/>
        <v>-63</v>
      </c>
      <c r="F7" s="1">
        <v>1860</v>
      </c>
      <c r="G7" s="2">
        <f>IF(F7&lt;&gt;0, ROUND(F7*100/$L$5,2),"")</f>
        <v>1.86</v>
      </c>
      <c r="I7" s="2" t="str">
        <f t="shared" si="1"/>
        <v/>
      </c>
    </row>
    <row r="8" spans="1:14" x14ac:dyDescent="0.2">
      <c r="A8" s="1">
        <v>5</v>
      </c>
      <c r="B8" s="3">
        <v>45665</v>
      </c>
      <c r="C8" s="1">
        <v>23650</v>
      </c>
      <c r="D8" s="1">
        <v>23680</v>
      </c>
      <c r="E8" s="1">
        <f t="shared" si="0"/>
        <v>30</v>
      </c>
      <c r="F8" s="1">
        <v>-3000</v>
      </c>
      <c r="G8" s="2">
        <f t="shared" ref="G8:G25" si="2">IF(F8&lt;&gt;0, ROUND(F8*100/$L$5,2),"")</f>
        <v>-3</v>
      </c>
      <c r="I8" s="2" t="str">
        <f t="shared" si="1"/>
        <v/>
      </c>
      <c r="K8" s="2" t="s">
        <v>47</v>
      </c>
      <c r="L8" s="2">
        <f>ROUND(COUNTIF(G3:G23, "&gt;=0")/COUNT(G3:G23)%,2)</f>
        <v>57.14</v>
      </c>
    </row>
    <row r="9" spans="1:14" x14ac:dyDescent="0.2">
      <c r="A9" s="1">
        <v>6</v>
      </c>
      <c r="B9" s="3">
        <v>45666</v>
      </c>
      <c r="C9" s="1">
        <v>23607</v>
      </c>
      <c r="D9" s="1">
        <v>23513</v>
      </c>
      <c r="E9" s="1">
        <f t="shared" si="0"/>
        <v>-94</v>
      </c>
      <c r="F9" s="11">
        <v>540</v>
      </c>
      <c r="G9" s="2">
        <f t="shared" si="2"/>
        <v>0.54</v>
      </c>
      <c r="I9" s="2" t="str">
        <f t="shared" si="1"/>
        <v/>
      </c>
      <c r="K9" s="2" t="s">
        <v>48</v>
      </c>
      <c r="L9" s="2">
        <f>ROUND(COUNTIF(G3:G23, "&lt;0")/COUNT(G3:G23)%,2)</f>
        <v>42.86</v>
      </c>
    </row>
    <row r="10" spans="1:14" x14ac:dyDescent="0.2">
      <c r="A10" s="1">
        <v>7</v>
      </c>
      <c r="B10" s="3">
        <v>45667</v>
      </c>
      <c r="C10" s="1">
        <v>23475</v>
      </c>
      <c r="D10" s="1">
        <v>23410</v>
      </c>
      <c r="E10" s="1">
        <f t="shared" si="0"/>
        <v>-65</v>
      </c>
      <c r="F10" s="11">
        <v>263</v>
      </c>
      <c r="G10" s="2">
        <f t="shared" si="2"/>
        <v>0.26</v>
      </c>
      <c r="I10" s="2" t="str">
        <f t="shared" si="1"/>
        <v/>
      </c>
    </row>
    <row r="11" spans="1:14" x14ac:dyDescent="0.2">
      <c r="A11" s="1">
        <v>8</v>
      </c>
      <c r="B11" s="3">
        <v>45670</v>
      </c>
      <c r="C11" s="1">
        <v>23247</v>
      </c>
      <c r="D11" s="1">
        <v>23098</v>
      </c>
      <c r="E11" s="1">
        <f t="shared" si="0"/>
        <v>-149</v>
      </c>
      <c r="F11" s="6">
        <v>-487</v>
      </c>
      <c r="G11" s="2">
        <f t="shared" si="2"/>
        <v>-0.49</v>
      </c>
      <c r="I11" s="2" t="str">
        <f t="shared" si="1"/>
        <v/>
      </c>
      <c r="K11" s="2" t="s">
        <v>51</v>
      </c>
      <c r="L11" s="2">
        <f>SUM(G3:G28)</f>
        <v>1.6200000000000008</v>
      </c>
    </row>
    <row r="12" spans="1:14" x14ac:dyDescent="0.2">
      <c r="A12" s="1">
        <v>9</v>
      </c>
      <c r="B12" s="3">
        <v>45671</v>
      </c>
      <c r="C12" s="1">
        <v>23172</v>
      </c>
      <c r="D12" s="1">
        <v>23169</v>
      </c>
      <c r="E12" s="1">
        <f t="shared" si="0"/>
        <v>-3</v>
      </c>
      <c r="F12" s="6">
        <v>1530</v>
      </c>
      <c r="G12" s="2">
        <f t="shared" si="2"/>
        <v>1.53</v>
      </c>
      <c r="I12" s="2" t="str">
        <f t="shared" si="1"/>
        <v/>
      </c>
    </row>
    <row r="13" spans="1:14" x14ac:dyDescent="0.2">
      <c r="A13" s="1">
        <v>10</v>
      </c>
      <c r="B13" s="3">
        <v>45672</v>
      </c>
      <c r="C13" s="1">
        <v>23200</v>
      </c>
      <c r="D13" s="1">
        <v>23209</v>
      </c>
      <c r="E13" s="1">
        <f t="shared" si="0"/>
        <v>9</v>
      </c>
      <c r="F13" s="6">
        <v>2183</v>
      </c>
      <c r="G13" s="2">
        <f t="shared" si="2"/>
        <v>2.1800000000000002</v>
      </c>
      <c r="I13" s="2" t="str">
        <f t="shared" si="1"/>
        <v/>
      </c>
    </row>
    <row r="14" spans="1:14" x14ac:dyDescent="0.2">
      <c r="A14" s="1">
        <v>11</v>
      </c>
      <c r="B14" s="3">
        <v>45673</v>
      </c>
      <c r="C14" s="1">
        <v>23326</v>
      </c>
      <c r="D14" s="1">
        <v>23304</v>
      </c>
      <c r="E14" s="1">
        <f t="shared" si="0"/>
        <v>-22</v>
      </c>
      <c r="F14" s="6">
        <v>-1582</v>
      </c>
      <c r="G14" s="2">
        <f t="shared" si="2"/>
        <v>-1.58</v>
      </c>
      <c r="I14" s="2" t="str">
        <f t="shared" si="1"/>
        <v/>
      </c>
    </row>
    <row r="15" spans="1:14" x14ac:dyDescent="0.2">
      <c r="A15" s="1">
        <v>12</v>
      </c>
      <c r="B15" s="3">
        <v>45674</v>
      </c>
      <c r="C15" s="1">
        <v>23194</v>
      </c>
      <c r="D15" s="1">
        <v>23243</v>
      </c>
      <c r="E15" s="1">
        <f t="shared" si="0"/>
        <v>49</v>
      </c>
      <c r="F15" s="6">
        <v>-3000</v>
      </c>
      <c r="G15" s="2">
        <f t="shared" si="2"/>
        <v>-3</v>
      </c>
      <c r="I15" s="2" t="str">
        <f t="shared" si="1"/>
        <v/>
      </c>
    </row>
    <row r="16" spans="1:14" x14ac:dyDescent="0.2">
      <c r="A16" s="1">
        <v>13</v>
      </c>
      <c r="B16" s="3">
        <v>45677</v>
      </c>
      <c r="C16" s="1">
        <v>23212</v>
      </c>
      <c r="D16" s="1">
        <v>23356</v>
      </c>
      <c r="E16" s="1">
        <f t="shared" si="0"/>
        <v>144</v>
      </c>
      <c r="F16" s="6">
        <v>1583</v>
      </c>
      <c r="G16" s="2">
        <f t="shared" si="2"/>
        <v>1.58</v>
      </c>
      <c r="I16" s="2" t="str">
        <f t="shared" si="1"/>
        <v/>
      </c>
    </row>
    <row r="17" spans="1:10" x14ac:dyDescent="0.2">
      <c r="A17" s="1">
        <v>14</v>
      </c>
      <c r="B17" s="3">
        <v>45678</v>
      </c>
      <c r="C17" s="1">
        <v>23340</v>
      </c>
      <c r="D17" s="1">
        <v>23019</v>
      </c>
      <c r="E17" s="1">
        <f t="shared" si="0"/>
        <v>-321</v>
      </c>
      <c r="F17" s="1">
        <v>-3000</v>
      </c>
      <c r="G17" s="2">
        <f t="shared" si="2"/>
        <v>-3</v>
      </c>
      <c r="I17" s="2" t="str">
        <f t="shared" si="1"/>
        <v/>
      </c>
      <c r="J17" s="2" t="s">
        <v>50</v>
      </c>
    </row>
    <row r="18" spans="1:10" x14ac:dyDescent="0.2">
      <c r="A18" s="1">
        <v>15</v>
      </c>
      <c r="B18" s="3">
        <v>45679</v>
      </c>
      <c r="C18" s="1">
        <v>23067</v>
      </c>
      <c r="D18" s="1">
        <v>23159</v>
      </c>
      <c r="E18" s="1">
        <f t="shared" si="0"/>
        <v>92</v>
      </c>
      <c r="F18" s="6">
        <v>2557</v>
      </c>
      <c r="G18" s="2">
        <f t="shared" si="2"/>
        <v>2.56</v>
      </c>
      <c r="I18" s="2" t="str">
        <f t="shared" si="1"/>
        <v/>
      </c>
      <c r="J18" s="8"/>
    </row>
    <row r="19" spans="1:10" x14ac:dyDescent="0.2">
      <c r="A19" s="1">
        <v>16</v>
      </c>
      <c r="B19" s="3">
        <v>45680</v>
      </c>
      <c r="C19" s="1">
        <v>23197</v>
      </c>
      <c r="D19" s="1">
        <v>23215</v>
      </c>
      <c r="E19" s="1">
        <f t="shared" si="0"/>
        <v>18</v>
      </c>
      <c r="F19" s="6">
        <v>173</v>
      </c>
      <c r="G19" s="2">
        <f t="shared" si="2"/>
        <v>0.17</v>
      </c>
      <c r="I19" s="2" t="str">
        <f t="shared" si="1"/>
        <v/>
      </c>
    </row>
    <row r="20" spans="1:10" x14ac:dyDescent="0.2">
      <c r="A20" s="1">
        <v>17</v>
      </c>
      <c r="B20" s="3">
        <v>45681</v>
      </c>
      <c r="C20" s="1">
        <v>23230</v>
      </c>
      <c r="D20" s="1">
        <v>23079</v>
      </c>
      <c r="E20" s="1">
        <f t="shared" si="0"/>
        <v>-151</v>
      </c>
      <c r="F20" s="1">
        <v>208</v>
      </c>
      <c r="G20" s="2">
        <f t="shared" si="2"/>
        <v>0.21</v>
      </c>
      <c r="I20" s="2" t="str">
        <f t="shared" si="1"/>
        <v/>
      </c>
    </row>
    <row r="21" spans="1:10" x14ac:dyDescent="0.2">
      <c r="A21" s="1">
        <v>18</v>
      </c>
      <c r="B21" s="3">
        <v>45684</v>
      </c>
      <c r="C21" s="1">
        <v>22968</v>
      </c>
      <c r="D21" s="1">
        <v>22826</v>
      </c>
      <c r="E21" s="1">
        <f t="shared" si="0"/>
        <v>-142</v>
      </c>
      <c r="F21" s="1">
        <v>815</v>
      </c>
      <c r="G21" s="2">
        <f t="shared" si="2"/>
        <v>0.82</v>
      </c>
      <c r="I21" s="2" t="str">
        <f t="shared" si="1"/>
        <v/>
      </c>
    </row>
    <row r="22" spans="1:10" x14ac:dyDescent="0.2">
      <c r="A22" s="1">
        <v>19</v>
      </c>
      <c r="B22" s="3">
        <v>45685</v>
      </c>
      <c r="C22" s="1">
        <v>22877</v>
      </c>
      <c r="D22" s="1">
        <v>22987</v>
      </c>
      <c r="E22" s="1">
        <f t="shared" si="0"/>
        <v>110</v>
      </c>
      <c r="F22" s="1">
        <v>-487</v>
      </c>
      <c r="G22" s="2">
        <f t="shared" si="2"/>
        <v>-0.49</v>
      </c>
      <c r="I22" s="2" t="str">
        <f t="shared" si="1"/>
        <v/>
      </c>
    </row>
    <row r="23" spans="1:10" x14ac:dyDescent="0.2">
      <c r="A23" s="1">
        <v>20</v>
      </c>
      <c r="B23" s="3">
        <v>45686</v>
      </c>
      <c r="C23" s="1">
        <v>23041</v>
      </c>
      <c r="D23" s="1">
        <v>23140</v>
      </c>
      <c r="E23" s="1">
        <f t="shared" si="0"/>
        <v>99</v>
      </c>
      <c r="F23" s="1">
        <v>-297</v>
      </c>
      <c r="G23" s="2">
        <f t="shared" si="2"/>
        <v>-0.3</v>
      </c>
      <c r="I23" s="2" t="str">
        <f t="shared" si="1"/>
        <v/>
      </c>
    </row>
    <row r="24" spans="1:10" x14ac:dyDescent="0.2">
      <c r="A24" s="1">
        <v>21</v>
      </c>
      <c r="B24" s="3">
        <v>45687</v>
      </c>
      <c r="C24" s="1">
        <v>23205</v>
      </c>
      <c r="D24" s="1">
        <v>23192</v>
      </c>
      <c r="E24" s="1">
        <f t="shared" si="0"/>
        <v>-13</v>
      </c>
      <c r="F24" s="1">
        <v>1658</v>
      </c>
      <c r="G24" s="2">
        <f t="shared" si="2"/>
        <v>1.66</v>
      </c>
      <c r="I24" s="2" t="str">
        <f t="shared" si="1"/>
        <v/>
      </c>
    </row>
    <row r="25" spans="1:10" x14ac:dyDescent="0.2">
      <c r="A25" s="1">
        <v>22</v>
      </c>
      <c r="B25" s="3">
        <v>45688</v>
      </c>
      <c r="C25" s="1">
        <v>23348</v>
      </c>
      <c r="D25" s="1">
        <v>23493</v>
      </c>
      <c r="E25" s="1">
        <f t="shared" si="0"/>
        <v>145</v>
      </c>
      <c r="F25" s="6">
        <v>1703</v>
      </c>
      <c r="G25" s="2">
        <f t="shared" si="2"/>
        <v>1.7</v>
      </c>
      <c r="I25" s="2" t="str">
        <f t="shared" si="1"/>
        <v/>
      </c>
    </row>
    <row r="26" spans="1:10" x14ac:dyDescent="0.2">
      <c r="E26" s="1" t="str">
        <f t="shared" si="0"/>
        <v/>
      </c>
    </row>
  </sheetData>
  <mergeCells count="3">
    <mergeCell ref="H1:I1"/>
    <mergeCell ref="A1:E1"/>
    <mergeCell ref="F1:G1"/>
  </mergeCells>
  <conditionalFormatting sqref="G4:H1048576 G2:G3">
    <cfRule type="cellIs" dxfId="9" priority="1" operator="less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BE47E-36A8-6547-A200-63C29C5C0D30}">
  <dimension ref="A1:H3"/>
  <sheetViews>
    <sheetView zoomScale="110" zoomScaleNormal="110" workbookViewId="0">
      <selection activeCell="D2" sqref="D2:E3"/>
    </sheetView>
  </sheetViews>
  <sheetFormatPr baseColWidth="10" defaultRowHeight="16" x14ac:dyDescent="0.2"/>
  <cols>
    <col min="1" max="1" width="10.83203125" style="10"/>
    <col min="2" max="2" width="10.83203125" style="2"/>
  </cols>
  <sheetData>
    <row r="1" spans="1:8" x14ac:dyDescent="0.2">
      <c r="B1" s="2" t="s">
        <v>12</v>
      </c>
      <c r="D1" t="s">
        <v>13</v>
      </c>
      <c r="G1" t="s">
        <v>18</v>
      </c>
      <c r="H1">
        <v>25</v>
      </c>
    </row>
    <row r="2" spans="1:8" x14ac:dyDescent="0.2">
      <c r="A2" s="10" t="s">
        <v>16</v>
      </c>
      <c r="B2" s="2">
        <f>60-H1</f>
        <v>35</v>
      </c>
      <c r="C2" s="18" t="s">
        <v>20</v>
      </c>
      <c r="D2" s="10" t="s">
        <v>17</v>
      </c>
      <c r="E2">
        <f>60-H1</f>
        <v>35</v>
      </c>
      <c r="G2" t="s">
        <v>19</v>
      </c>
      <c r="H2">
        <v>52</v>
      </c>
    </row>
    <row r="3" spans="1:8" x14ac:dyDescent="0.2">
      <c r="A3" s="10" t="s">
        <v>14</v>
      </c>
      <c r="B3" s="2">
        <f>MOD(H1+H2,59)</f>
        <v>18</v>
      </c>
      <c r="C3" s="18"/>
      <c r="D3" s="10" t="s">
        <v>15</v>
      </c>
      <c r="E3">
        <f>MOD(H1+H2, 59)</f>
        <v>18</v>
      </c>
    </row>
  </sheetData>
  <mergeCells count="1">
    <mergeCell ref="C2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CBB31-01A5-5248-ABED-33E3B89E458A}">
  <dimension ref="A1:N26"/>
  <sheetViews>
    <sheetView zoomScaleNormal="100" workbookViewId="0">
      <selection activeCell="I3" sqref="I3:I23"/>
    </sheetView>
  </sheetViews>
  <sheetFormatPr baseColWidth="10" defaultRowHeight="16" x14ac:dyDescent="0.2"/>
  <cols>
    <col min="1" max="1" width="6.6640625" style="1" customWidth="1"/>
    <col min="2" max="2" width="17.33203125" style="1" bestFit="1" customWidth="1"/>
    <col min="3" max="3" width="11.33203125" style="1" bestFit="1" customWidth="1"/>
    <col min="4" max="4" width="10.83203125" style="1"/>
    <col min="5" max="5" width="14.33203125" style="1" bestFit="1" customWidth="1"/>
    <col min="6" max="6" width="10.83203125" style="1"/>
    <col min="7" max="9" width="9.1640625" style="2" customWidth="1"/>
    <col min="10" max="10" width="13.5" style="2" customWidth="1"/>
    <col min="11" max="16384" width="10.83203125" style="2"/>
  </cols>
  <sheetData>
    <row r="1" spans="1:14" ht="22" x14ac:dyDescent="0.2">
      <c r="A1" s="16" t="s">
        <v>36</v>
      </c>
      <c r="B1" s="16"/>
      <c r="C1" s="16"/>
      <c r="D1" s="16"/>
      <c r="E1" s="16"/>
      <c r="F1" s="16"/>
      <c r="G1" s="16"/>
      <c r="H1" s="16" t="s">
        <v>61</v>
      </c>
      <c r="I1" s="16"/>
    </row>
    <row r="2" spans="1:14" x14ac:dyDescent="0.2">
      <c r="A2" s="4" t="s">
        <v>0</v>
      </c>
      <c r="B2" s="4" t="s">
        <v>1</v>
      </c>
      <c r="C2" s="4" t="s">
        <v>6</v>
      </c>
      <c r="D2" s="4" t="s">
        <v>7</v>
      </c>
      <c r="E2" s="4" t="s">
        <v>8</v>
      </c>
      <c r="F2" s="4" t="s">
        <v>2</v>
      </c>
      <c r="G2" s="5" t="s">
        <v>3</v>
      </c>
      <c r="H2" s="5" t="s">
        <v>62</v>
      </c>
      <c r="I2" s="5" t="s">
        <v>3</v>
      </c>
    </row>
    <row r="3" spans="1:14" x14ac:dyDescent="0.2">
      <c r="A3" s="1">
        <v>1</v>
      </c>
      <c r="B3" s="3">
        <v>45691</v>
      </c>
      <c r="C3" s="1">
        <v>23319</v>
      </c>
      <c r="D3" s="1">
        <v>23354</v>
      </c>
      <c r="E3" s="1">
        <f t="shared" ref="E3:E26" si="0">IF(D3&lt;&gt;0, D3-C3,"")</f>
        <v>35</v>
      </c>
      <c r="F3" s="6">
        <v>481</v>
      </c>
      <c r="G3" s="2">
        <f>IF(F3&lt;&gt;0, ROUND(F3*100/$L$5,2),"")</f>
        <v>0.48</v>
      </c>
      <c r="I3" s="2" t="str">
        <f>IF(H3&lt;&gt;0, ROUND(H3*100/$M$5,2),"")</f>
        <v/>
      </c>
      <c r="K3" s="2" t="s">
        <v>5</v>
      </c>
      <c r="L3" s="2">
        <v>75</v>
      </c>
      <c r="M3" s="2" t="s">
        <v>21</v>
      </c>
      <c r="N3" s="2" t="s">
        <v>22</v>
      </c>
    </row>
    <row r="4" spans="1:14" x14ac:dyDescent="0.2">
      <c r="A4" s="1">
        <v>2</v>
      </c>
      <c r="B4" s="3">
        <v>45692</v>
      </c>
      <c r="C4" s="1">
        <v>23572</v>
      </c>
      <c r="D4" s="1">
        <v>23749</v>
      </c>
      <c r="E4" s="1">
        <f t="shared" si="0"/>
        <v>177</v>
      </c>
      <c r="F4" s="6">
        <v>-3000</v>
      </c>
      <c r="G4" s="2">
        <f>IF(F4&lt;&gt;0, ROUND(F4*100/$L$5,2),"")</f>
        <v>-3</v>
      </c>
      <c r="I4" s="2" t="str">
        <f t="shared" ref="I4:I23" si="1">IF(H4&lt;&gt;0, ROUND(H4*100/$M$5,2),"")</f>
        <v/>
      </c>
      <c r="M4" s="2" t="s">
        <v>23</v>
      </c>
      <c r="N4" s="2" t="s">
        <v>24</v>
      </c>
    </row>
    <row r="5" spans="1:14" x14ac:dyDescent="0.2">
      <c r="A5" s="1">
        <v>2</v>
      </c>
      <c r="B5" s="3">
        <v>45693</v>
      </c>
      <c r="C5" s="1">
        <v>23797</v>
      </c>
      <c r="D5" s="1">
        <v>23730</v>
      </c>
      <c r="E5" s="1">
        <f t="shared" si="0"/>
        <v>-67</v>
      </c>
      <c r="F5" s="6">
        <v>721</v>
      </c>
      <c r="G5" s="2">
        <f>IF(F5&lt;&gt;0, ROUND(F5*100/$L$5,2),"")</f>
        <v>0.72</v>
      </c>
      <c r="I5" s="2" t="str">
        <f t="shared" si="1"/>
        <v/>
      </c>
      <c r="K5" s="2" t="s">
        <v>4</v>
      </c>
      <c r="L5" s="2">
        <v>100000</v>
      </c>
      <c r="M5" s="2" t="s">
        <v>25</v>
      </c>
      <c r="N5" s="7">
        <v>0.40625</v>
      </c>
    </row>
    <row r="6" spans="1:14" x14ac:dyDescent="0.2">
      <c r="A6" s="1">
        <v>3</v>
      </c>
      <c r="B6" s="3">
        <v>45694</v>
      </c>
      <c r="C6" s="1">
        <v>23661</v>
      </c>
      <c r="D6" s="1">
        <v>23581</v>
      </c>
      <c r="E6" s="1">
        <f t="shared" si="0"/>
        <v>-80</v>
      </c>
      <c r="F6" s="6">
        <v>1208</v>
      </c>
      <c r="G6" s="2">
        <f>IF(F6&lt;&gt;0, ROUND(F6*100/$L$5,2),"")</f>
        <v>1.21</v>
      </c>
      <c r="I6" s="2" t="str">
        <f t="shared" si="1"/>
        <v/>
      </c>
      <c r="K6" s="2" t="s">
        <v>9</v>
      </c>
      <c r="L6" s="2" t="s">
        <v>10</v>
      </c>
      <c r="M6" s="2" t="s">
        <v>11</v>
      </c>
      <c r="N6" s="7">
        <v>0.125</v>
      </c>
    </row>
    <row r="7" spans="1:14" x14ac:dyDescent="0.2">
      <c r="A7" s="1">
        <v>4</v>
      </c>
      <c r="B7" s="3">
        <v>45695</v>
      </c>
      <c r="C7" s="1">
        <v>23606</v>
      </c>
      <c r="D7" s="1">
        <v>23490</v>
      </c>
      <c r="E7" s="1">
        <f t="shared" si="0"/>
        <v>-116</v>
      </c>
      <c r="F7" s="1">
        <v>2633</v>
      </c>
      <c r="G7" s="2">
        <f>IF(F7&lt;&gt;0, ROUND(F7*100/$L$5,2),"")</f>
        <v>2.63</v>
      </c>
      <c r="I7" s="2" t="str">
        <f t="shared" si="1"/>
        <v/>
      </c>
    </row>
    <row r="8" spans="1:14" x14ac:dyDescent="0.2">
      <c r="A8" s="1">
        <v>5</v>
      </c>
      <c r="B8" s="3">
        <v>45698</v>
      </c>
      <c r="C8" s="1">
        <v>23408</v>
      </c>
      <c r="D8" s="1">
        <v>23400</v>
      </c>
      <c r="E8" s="1">
        <f t="shared" si="0"/>
        <v>-8</v>
      </c>
      <c r="F8" s="1">
        <v>-150</v>
      </c>
      <c r="G8" s="2">
        <f t="shared" ref="G8:G23" si="2">IF(F8&lt;&gt;0, ROUND(F8*100/$L$5,2),"")</f>
        <v>-0.15</v>
      </c>
      <c r="I8" s="2" t="str">
        <f t="shared" si="1"/>
        <v/>
      </c>
      <c r="K8" s="2" t="s">
        <v>47</v>
      </c>
      <c r="L8" s="2">
        <f>ROUND(COUNTIF(G3:G23, "&gt;=0")/COUNT(G3:G23)%,2)</f>
        <v>75</v>
      </c>
    </row>
    <row r="9" spans="1:14" x14ac:dyDescent="0.2">
      <c r="A9" s="1">
        <v>6</v>
      </c>
      <c r="B9" s="3">
        <v>45699</v>
      </c>
      <c r="C9" s="1">
        <v>23340</v>
      </c>
      <c r="D9" s="1">
        <v>23055</v>
      </c>
      <c r="E9" s="1">
        <f t="shared" si="0"/>
        <v>-285</v>
      </c>
      <c r="F9" s="11">
        <v>195</v>
      </c>
      <c r="G9" s="2">
        <f t="shared" si="2"/>
        <v>0.2</v>
      </c>
      <c r="I9" s="2" t="str">
        <f t="shared" si="1"/>
        <v/>
      </c>
      <c r="K9" s="2" t="s">
        <v>48</v>
      </c>
      <c r="L9" s="2">
        <f>ROUND(COUNTIF(G3:G23, "&lt;0")/COUNT(G3:G23)%,2)</f>
        <v>25</v>
      </c>
    </row>
    <row r="10" spans="1:14" x14ac:dyDescent="0.2">
      <c r="A10" s="1">
        <v>7</v>
      </c>
      <c r="B10" s="3">
        <v>45700</v>
      </c>
      <c r="C10" s="1">
        <v>22912</v>
      </c>
      <c r="D10" s="1">
        <v>22988</v>
      </c>
      <c r="E10" s="1">
        <f t="shared" si="0"/>
        <v>76</v>
      </c>
      <c r="F10" s="11">
        <v>-3000</v>
      </c>
      <c r="G10" s="2">
        <f t="shared" si="2"/>
        <v>-3</v>
      </c>
      <c r="I10" s="2" t="str">
        <f t="shared" si="1"/>
        <v/>
      </c>
    </row>
    <row r="11" spans="1:14" x14ac:dyDescent="0.2">
      <c r="A11" s="1">
        <v>8</v>
      </c>
      <c r="B11" s="3">
        <v>45701</v>
      </c>
      <c r="C11" s="1">
        <v>23119</v>
      </c>
      <c r="D11" s="1">
        <v>23052</v>
      </c>
      <c r="E11" s="1">
        <f t="shared" si="0"/>
        <v>-67</v>
      </c>
      <c r="F11" s="6">
        <v>83</v>
      </c>
      <c r="G11" s="2">
        <f t="shared" si="2"/>
        <v>0.08</v>
      </c>
      <c r="I11" s="2" t="str">
        <f t="shared" si="1"/>
        <v/>
      </c>
      <c r="K11" s="2" t="s">
        <v>51</v>
      </c>
      <c r="L11" s="2">
        <f>SUM(G3:G28)</f>
        <v>10.729999999999999</v>
      </c>
    </row>
    <row r="12" spans="1:14" x14ac:dyDescent="0.2">
      <c r="A12" s="1">
        <v>9</v>
      </c>
      <c r="B12" s="3">
        <v>45702</v>
      </c>
      <c r="C12" s="1">
        <v>23042</v>
      </c>
      <c r="D12" s="1">
        <v>22938</v>
      </c>
      <c r="E12" s="1">
        <f t="shared" si="0"/>
        <v>-104</v>
      </c>
      <c r="F12" s="6">
        <v>-1133</v>
      </c>
      <c r="G12" s="2">
        <f t="shared" si="2"/>
        <v>-1.1299999999999999</v>
      </c>
      <c r="I12" s="2" t="str">
        <f t="shared" si="1"/>
        <v/>
      </c>
    </row>
    <row r="13" spans="1:14" x14ac:dyDescent="0.2">
      <c r="A13" s="1">
        <v>10</v>
      </c>
      <c r="B13" s="3">
        <v>45705</v>
      </c>
      <c r="C13" s="1">
        <v>22777</v>
      </c>
      <c r="D13" s="1">
        <v>22939</v>
      </c>
      <c r="E13" s="1">
        <f t="shared" si="0"/>
        <v>162</v>
      </c>
      <c r="F13" s="1">
        <v>585</v>
      </c>
      <c r="G13" s="2">
        <f t="shared" si="2"/>
        <v>0.59</v>
      </c>
      <c r="I13" s="2" t="str">
        <f t="shared" si="1"/>
        <v/>
      </c>
    </row>
    <row r="14" spans="1:14" x14ac:dyDescent="0.2">
      <c r="A14" s="1">
        <v>11</v>
      </c>
      <c r="B14" s="3">
        <v>45706</v>
      </c>
      <c r="C14" s="1">
        <v>22924</v>
      </c>
      <c r="D14" s="1">
        <v>22943</v>
      </c>
      <c r="E14" s="1">
        <f t="shared" si="0"/>
        <v>19</v>
      </c>
      <c r="F14" s="6">
        <v>2280</v>
      </c>
      <c r="G14" s="2">
        <f t="shared" si="2"/>
        <v>2.2799999999999998</v>
      </c>
      <c r="I14" s="2" t="str">
        <f t="shared" si="1"/>
        <v/>
      </c>
    </row>
    <row r="15" spans="1:14" x14ac:dyDescent="0.2">
      <c r="A15" s="1">
        <v>12</v>
      </c>
      <c r="B15" s="3">
        <v>45707</v>
      </c>
      <c r="C15" s="1">
        <v>22912</v>
      </c>
      <c r="D15" s="1">
        <v>22916</v>
      </c>
      <c r="E15" s="1">
        <f t="shared" si="0"/>
        <v>4</v>
      </c>
      <c r="F15" s="6">
        <v>653</v>
      </c>
      <c r="G15" s="2">
        <f t="shared" si="2"/>
        <v>0.65</v>
      </c>
      <c r="I15" s="2" t="str">
        <f t="shared" si="1"/>
        <v/>
      </c>
    </row>
    <row r="16" spans="1:14" x14ac:dyDescent="0.2">
      <c r="A16" s="1">
        <v>13</v>
      </c>
      <c r="B16" s="3">
        <v>45708</v>
      </c>
      <c r="C16" s="1">
        <v>22881</v>
      </c>
      <c r="D16" s="1">
        <v>22911</v>
      </c>
      <c r="E16" s="1">
        <f t="shared" si="0"/>
        <v>30</v>
      </c>
      <c r="F16" s="6">
        <v>1253</v>
      </c>
      <c r="G16" s="2">
        <f t="shared" si="2"/>
        <v>1.25</v>
      </c>
      <c r="I16" s="2" t="str">
        <f t="shared" si="1"/>
        <v/>
      </c>
    </row>
    <row r="17" spans="1:10" x14ac:dyDescent="0.2">
      <c r="A17" s="1">
        <v>14</v>
      </c>
      <c r="B17" s="3">
        <v>45709</v>
      </c>
      <c r="C17" s="1">
        <v>22844</v>
      </c>
      <c r="D17" s="1">
        <v>22771</v>
      </c>
      <c r="E17" s="1">
        <f t="shared" si="0"/>
        <v>-73</v>
      </c>
      <c r="F17" s="1">
        <v>1665</v>
      </c>
      <c r="G17" s="2">
        <f t="shared" si="2"/>
        <v>1.67</v>
      </c>
      <c r="I17" s="2" t="str">
        <f t="shared" si="1"/>
        <v/>
      </c>
    </row>
    <row r="18" spans="1:10" x14ac:dyDescent="0.2">
      <c r="A18" s="1">
        <v>15</v>
      </c>
      <c r="B18" s="3">
        <v>45712</v>
      </c>
      <c r="C18" s="1">
        <v>22571</v>
      </c>
      <c r="D18" s="1">
        <v>22571</v>
      </c>
      <c r="E18" s="1">
        <f t="shared" si="0"/>
        <v>0</v>
      </c>
      <c r="F18" s="6">
        <v>3113</v>
      </c>
      <c r="G18" s="2">
        <f t="shared" si="2"/>
        <v>3.11</v>
      </c>
      <c r="I18" s="2" t="str">
        <f t="shared" si="1"/>
        <v/>
      </c>
      <c r="J18" s="8"/>
    </row>
    <row r="19" spans="1:10" x14ac:dyDescent="0.2">
      <c r="A19" s="1">
        <v>16</v>
      </c>
      <c r="B19" s="3">
        <v>45713</v>
      </c>
      <c r="C19" s="1">
        <v>22605</v>
      </c>
      <c r="D19" s="1">
        <v>22573</v>
      </c>
      <c r="E19" s="1">
        <f t="shared" si="0"/>
        <v>-32</v>
      </c>
      <c r="F19" s="6">
        <v>3412</v>
      </c>
      <c r="G19" s="2">
        <f t="shared" si="2"/>
        <v>3.41</v>
      </c>
      <c r="I19" s="2" t="str">
        <f t="shared" si="1"/>
        <v/>
      </c>
    </row>
    <row r="20" spans="1:10" x14ac:dyDescent="0.2">
      <c r="A20" s="1">
        <v>17</v>
      </c>
      <c r="B20" s="3">
        <v>45714</v>
      </c>
      <c r="C20" s="1">
        <v>22560</v>
      </c>
      <c r="D20" s="1">
        <v>22549</v>
      </c>
      <c r="E20" s="1">
        <f t="shared" si="0"/>
        <v>-11</v>
      </c>
      <c r="F20" s="1">
        <v>188</v>
      </c>
      <c r="G20" s="2">
        <f t="shared" si="2"/>
        <v>0.19</v>
      </c>
      <c r="I20" s="2" t="str">
        <f t="shared" si="1"/>
        <v/>
      </c>
    </row>
    <row r="21" spans="1:10" x14ac:dyDescent="0.2">
      <c r="A21" s="1">
        <v>18</v>
      </c>
      <c r="B21" s="3">
        <v>45715</v>
      </c>
      <c r="C21" s="1">
        <v>22261</v>
      </c>
      <c r="D21" s="1">
        <v>22170</v>
      </c>
      <c r="E21" s="1">
        <f t="shared" si="0"/>
        <v>-91</v>
      </c>
      <c r="F21" s="1">
        <v>-472</v>
      </c>
      <c r="G21" s="2">
        <f t="shared" si="2"/>
        <v>-0.47</v>
      </c>
      <c r="I21" s="2" t="str">
        <f t="shared" si="1"/>
        <v/>
      </c>
    </row>
    <row r="22" spans="1:10" x14ac:dyDescent="0.2">
      <c r="A22" s="1">
        <v>19</v>
      </c>
      <c r="B22" s="3">
        <v>45716</v>
      </c>
      <c r="C22" s="1">
        <v>22130</v>
      </c>
      <c r="D22" s="1">
        <v>22128</v>
      </c>
      <c r="E22" s="1">
        <f t="shared" si="0"/>
        <v>-2</v>
      </c>
      <c r="F22" s="1">
        <v>9</v>
      </c>
      <c r="G22" s="2">
        <f t="shared" si="2"/>
        <v>0.01</v>
      </c>
      <c r="I22" s="2" t="str">
        <f t="shared" si="1"/>
        <v/>
      </c>
    </row>
    <row r="23" spans="1:10" x14ac:dyDescent="0.2">
      <c r="A23" s="1">
        <v>20</v>
      </c>
      <c r="B23" s="3"/>
      <c r="E23" s="1" t="str">
        <f t="shared" si="0"/>
        <v/>
      </c>
      <c r="G23" s="2" t="str">
        <f t="shared" si="2"/>
        <v/>
      </c>
      <c r="I23" s="2" t="str">
        <f t="shared" si="1"/>
        <v/>
      </c>
    </row>
    <row r="24" spans="1:10" x14ac:dyDescent="0.2">
      <c r="E24" s="1" t="str">
        <f t="shared" si="0"/>
        <v/>
      </c>
    </row>
    <row r="25" spans="1:10" x14ac:dyDescent="0.2">
      <c r="E25" s="1" t="str">
        <f t="shared" si="0"/>
        <v/>
      </c>
    </row>
    <row r="26" spans="1:10" x14ac:dyDescent="0.2">
      <c r="E26" s="1" t="str">
        <f t="shared" si="0"/>
        <v/>
      </c>
    </row>
  </sheetData>
  <mergeCells count="2">
    <mergeCell ref="A1:G1"/>
    <mergeCell ref="H1:I1"/>
  </mergeCells>
  <conditionalFormatting sqref="G4:H1048576 G1:G3">
    <cfRule type="cellIs" dxfId="8" priority="1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1A8E8-19D1-E147-BCC3-B1573F365CC8}">
  <dimension ref="A1:P26"/>
  <sheetViews>
    <sheetView zoomScaleNormal="100" workbookViewId="0">
      <selection activeCell="I3" sqref="I3:I21"/>
    </sheetView>
  </sheetViews>
  <sheetFormatPr baseColWidth="10" defaultRowHeight="16" x14ac:dyDescent="0.2"/>
  <cols>
    <col min="1" max="1" width="6.6640625" style="1" customWidth="1"/>
    <col min="2" max="2" width="17.33203125" style="1" bestFit="1" customWidth="1"/>
    <col min="3" max="3" width="11.33203125" style="1" bestFit="1" customWidth="1"/>
    <col min="4" max="4" width="10.83203125" style="1"/>
    <col min="5" max="5" width="14.33203125" style="1" bestFit="1" customWidth="1"/>
    <col min="6" max="6" width="10.83203125" style="1"/>
    <col min="7" max="11" width="9.1640625" style="2" customWidth="1"/>
    <col min="12" max="12" width="13.5" style="2" customWidth="1"/>
    <col min="13" max="16384" width="10.83203125" style="2"/>
  </cols>
  <sheetData>
    <row r="1" spans="1:16" ht="22" x14ac:dyDescent="0.2">
      <c r="A1" s="16" t="s">
        <v>36</v>
      </c>
      <c r="B1" s="16"/>
      <c r="C1" s="16"/>
      <c r="D1" s="16"/>
      <c r="E1" s="16"/>
      <c r="F1" s="16" t="s">
        <v>52</v>
      </c>
      <c r="G1" s="16"/>
      <c r="H1" s="16" t="s">
        <v>61</v>
      </c>
      <c r="I1" s="16"/>
      <c r="J1" s="16" t="s">
        <v>81</v>
      </c>
      <c r="K1" s="16"/>
    </row>
    <row r="2" spans="1:16" x14ac:dyDescent="0.2">
      <c r="A2" s="4" t="s">
        <v>0</v>
      </c>
      <c r="B2" s="4" t="s">
        <v>1</v>
      </c>
      <c r="C2" s="4" t="s">
        <v>6</v>
      </c>
      <c r="D2" s="4" t="s">
        <v>7</v>
      </c>
      <c r="E2" s="4" t="s">
        <v>8</v>
      </c>
      <c r="F2" s="4" t="s">
        <v>2</v>
      </c>
      <c r="G2" s="5" t="s">
        <v>3</v>
      </c>
      <c r="H2" s="5" t="s">
        <v>62</v>
      </c>
      <c r="I2" s="5" t="s">
        <v>3</v>
      </c>
      <c r="J2" s="5" t="s">
        <v>62</v>
      </c>
      <c r="K2" s="5" t="s">
        <v>3</v>
      </c>
    </row>
    <row r="3" spans="1:16" x14ac:dyDescent="0.2">
      <c r="A3" s="1">
        <v>1</v>
      </c>
      <c r="B3" s="3">
        <v>45719</v>
      </c>
      <c r="C3" s="1">
        <v>22130</v>
      </c>
      <c r="D3" s="1">
        <v>22128</v>
      </c>
      <c r="E3" s="1">
        <f t="shared" ref="E3:E26" si="0">IF(D3&lt;&gt;0, D3-C3,"")</f>
        <v>-2</v>
      </c>
      <c r="F3" s="6">
        <v>23</v>
      </c>
      <c r="G3" s="2">
        <f>IF(F3&lt;&gt;0, ROUND(F3*100/$N$5,2),"")</f>
        <v>0.02</v>
      </c>
      <c r="I3" s="2" t="str">
        <f>IF(H3&lt;&gt;0, ROUND(H3*100/$M$5,2),"")</f>
        <v/>
      </c>
      <c r="J3" s="6">
        <v>-1004</v>
      </c>
      <c r="K3" s="2">
        <f>IF(J3&lt;&gt;0, ROUND(J3*100/$N$5,2),"")</f>
        <v>-1</v>
      </c>
      <c r="L3" s="2">
        <v>798</v>
      </c>
      <c r="M3" s="2" t="s">
        <v>5</v>
      </c>
      <c r="N3" s="2">
        <v>75</v>
      </c>
      <c r="O3" s="2" t="s">
        <v>21</v>
      </c>
      <c r="P3" s="2" t="s">
        <v>22</v>
      </c>
    </row>
    <row r="4" spans="1:16" x14ac:dyDescent="0.2">
      <c r="A4" s="1">
        <v>2</v>
      </c>
      <c r="B4" s="3">
        <v>45720</v>
      </c>
      <c r="C4" s="1">
        <v>22039</v>
      </c>
      <c r="D4" s="1">
        <v>22098</v>
      </c>
      <c r="E4" s="1">
        <f t="shared" si="0"/>
        <v>59</v>
      </c>
      <c r="F4" s="6">
        <v>-989</v>
      </c>
      <c r="G4" s="2">
        <f>IF(F4&lt;&gt;0, ROUND(F4*100/$N$5,2),"")</f>
        <v>-0.99</v>
      </c>
      <c r="I4" s="2" t="str">
        <f t="shared" ref="I4:I21" si="1">IF(H4&lt;&gt;0, ROUND(H4*100/$M$5,2),"")</f>
        <v/>
      </c>
      <c r="J4" s="6">
        <v>310</v>
      </c>
      <c r="K4" s="2">
        <f t="shared" ref="K4:K21" si="2">IF(J4&lt;&gt;0, ROUND(J4*100/$N$5,2),"")</f>
        <v>0.31</v>
      </c>
      <c r="L4" s="2">
        <v>466</v>
      </c>
      <c r="O4" s="2" t="s">
        <v>23</v>
      </c>
      <c r="P4" s="2" t="s">
        <v>24</v>
      </c>
    </row>
    <row r="5" spans="1:16" x14ac:dyDescent="0.2">
      <c r="A5" s="1">
        <v>2</v>
      </c>
      <c r="B5" s="3">
        <v>45721</v>
      </c>
      <c r="C5" s="1">
        <v>22237</v>
      </c>
      <c r="D5" s="1">
        <v>22342</v>
      </c>
      <c r="E5" s="1">
        <f t="shared" si="0"/>
        <v>105</v>
      </c>
      <c r="F5" s="6">
        <v>-1057</v>
      </c>
      <c r="G5" s="2">
        <f>IF(F5&lt;&gt;0, ROUND(F5*100/$N$5,2),"")</f>
        <v>-1.06</v>
      </c>
      <c r="I5" s="2" t="str">
        <f t="shared" si="1"/>
        <v/>
      </c>
      <c r="J5" s="6">
        <v>-990</v>
      </c>
      <c r="K5" s="2">
        <f t="shared" si="2"/>
        <v>-0.99</v>
      </c>
      <c r="L5" s="2">
        <v>-458</v>
      </c>
      <c r="M5" s="2" t="s">
        <v>4</v>
      </c>
      <c r="N5" s="2">
        <v>100000</v>
      </c>
      <c r="O5" s="2" t="s">
        <v>25</v>
      </c>
      <c r="P5" s="7">
        <v>0.40625</v>
      </c>
    </row>
    <row r="6" spans="1:16" x14ac:dyDescent="0.2">
      <c r="A6" s="14">
        <v>3</v>
      </c>
      <c r="B6" s="3">
        <v>45722</v>
      </c>
      <c r="C6" s="1">
        <v>22315</v>
      </c>
      <c r="D6" s="1">
        <v>22546</v>
      </c>
      <c r="E6" s="1">
        <f t="shared" si="0"/>
        <v>231</v>
      </c>
      <c r="F6" s="6">
        <v>-766</v>
      </c>
      <c r="G6" s="2">
        <f>IF(F6&lt;&gt;0, ROUND(F6*100/$N$5,2),"")</f>
        <v>-0.77</v>
      </c>
      <c r="I6" s="2" t="str">
        <f t="shared" si="1"/>
        <v/>
      </c>
      <c r="J6" s="6">
        <v>-2000</v>
      </c>
      <c r="K6" s="2">
        <f t="shared" si="2"/>
        <v>-2</v>
      </c>
      <c r="M6" s="2" t="s">
        <v>9</v>
      </c>
      <c r="N6" s="2" t="s">
        <v>10</v>
      </c>
      <c r="O6" s="2" t="s">
        <v>11</v>
      </c>
      <c r="P6" s="7">
        <v>0.125</v>
      </c>
    </row>
    <row r="7" spans="1:16" x14ac:dyDescent="0.2">
      <c r="A7" s="1">
        <v>4</v>
      </c>
      <c r="B7" s="3">
        <v>45723</v>
      </c>
      <c r="C7" s="1">
        <v>22497</v>
      </c>
      <c r="D7" s="1">
        <v>22601</v>
      </c>
      <c r="E7" s="1">
        <f t="shared" si="0"/>
        <v>104</v>
      </c>
      <c r="F7" s="1">
        <v>-1259</v>
      </c>
      <c r="G7" s="2">
        <f>IF(F7&lt;&gt;0, ROUND(F7*100/$N$5,2),"")</f>
        <v>-1.26</v>
      </c>
      <c r="I7" s="2" t="str">
        <f t="shared" si="1"/>
        <v/>
      </c>
      <c r="J7" s="1">
        <v>285</v>
      </c>
      <c r="K7" s="2">
        <f t="shared" si="2"/>
        <v>0.28999999999999998</v>
      </c>
    </row>
    <row r="8" spans="1:16" x14ac:dyDescent="0.2">
      <c r="A8" s="1">
        <v>5</v>
      </c>
      <c r="B8" s="3">
        <v>45726</v>
      </c>
      <c r="C8" s="1">
        <v>22654</v>
      </c>
      <c r="D8" s="1">
        <v>22456</v>
      </c>
      <c r="E8" s="1">
        <f t="shared" si="0"/>
        <v>-198</v>
      </c>
      <c r="F8" s="1">
        <v>719</v>
      </c>
      <c r="G8" s="2">
        <f t="shared" ref="G8:G23" si="3">IF(F8&lt;&gt;0, ROUND(F8*100/$N$5,2),"")</f>
        <v>0.72</v>
      </c>
      <c r="I8" s="2" t="str">
        <f t="shared" si="1"/>
        <v/>
      </c>
      <c r="J8" s="1">
        <v>421</v>
      </c>
      <c r="K8" s="2">
        <f t="shared" si="2"/>
        <v>0.42</v>
      </c>
      <c r="M8" s="2" t="s">
        <v>47</v>
      </c>
      <c r="N8" s="2">
        <f>ROUND(COUNTIF(G3:G23, "&gt;=0")/COUNT(G3:G23)%,2)</f>
        <v>47.37</v>
      </c>
    </row>
    <row r="9" spans="1:16" x14ac:dyDescent="0.2">
      <c r="A9" s="1">
        <v>6</v>
      </c>
      <c r="B9" s="3">
        <v>45727</v>
      </c>
      <c r="C9" s="1">
        <v>22363</v>
      </c>
      <c r="D9" s="1">
        <v>22505</v>
      </c>
      <c r="E9" s="1">
        <f t="shared" si="0"/>
        <v>142</v>
      </c>
      <c r="F9" s="11">
        <v>-1441</v>
      </c>
      <c r="G9" s="2">
        <f t="shared" si="3"/>
        <v>-1.44</v>
      </c>
      <c r="I9" s="2" t="str">
        <f t="shared" si="1"/>
        <v/>
      </c>
      <c r="J9" s="11">
        <v>-667</v>
      </c>
      <c r="K9" s="2">
        <f t="shared" si="2"/>
        <v>-0.67</v>
      </c>
      <c r="M9" s="2" t="s">
        <v>48</v>
      </c>
      <c r="N9" s="2">
        <f>ROUND(COUNTIF(G3:G23, "&lt;0")/COUNT(G3:G23)%,2)</f>
        <v>52.63</v>
      </c>
    </row>
    <row r="10" spans="1:16" x14ac:dyDescent="0.2">
      <c r="A10" s="1">
        <v>7</v>
      </c>
      <c r="B10" s="3">
        <v>45728</v>
      </c>
      <c r="C10" s="1">
        <v>22480</v>
      </c>
      <c r="D10" s="1">
        <v>22478</v>
      </c>
      <c r="E10" s="1">
        <f t="shared" si="0"/>
        <v>-2</v>
      </c>
      <c r="F10" s="11">
        <v>-255</v>
      </c>
      <c r="G10" s="2">
        <f t="shared" si="3"/>
        <v>-0.26</v>
      </c>
      <c r="I10" s="2" t="str">
        <f t="shared" si="1"/>
        <v/>
      </c>
      <c r="J10" s="11">
        <v>217</v>
      </c>
      <c r="K10" s="2">
        <f t="shared" si="2"/>
        <v>0.22</v>
      </c>
    </row>
    <row r="11" spans="1:16" x14ac:dyDescent="0.2">
      <c r="A11" s="1">
        <v>8</v>
      </c>
      <c r="B11" s="3">
        <v>45729</v>
      </c>
      <c r="C11" s="1">
        <v>22489</v>
      </c>
      <c r="D11" s="1">
        <v>22387</v>
      </c>
      <c r="E11" s="1">
        <f t="shared" si="0"/>
        <v>-102</v>
      </c>
      <c r="F11" s="6">
        <v>728</v>
      </c>
      <c r="G11" s="2">
        <f t="shared" si="3"/>
        <v>0.73</v>
      </c>
      <c r="I11" s="2" t="str">
        <f t="shared" si="1"/>
        <v/>
      </c>
      <c r="J11" s="6"/>
      <c r="K11" s="2" t="str">
        <f t="shared" si="2"/>
        <v/>
      </c>
      <c r="L11" s="2" t="s">
        <v>65</v>
      </c>
      <c r="M11" s="2" t="s">
        <v>51</v>
      </c>
      <c r="N11" s="2">
        <f>SUM(G3:G28)</f>
        <v>-3.2600000000000007</v>
      </c>
    </row>
    <row r="12" spans="1:16" x14ac:dyDescent="0.2">
      <c r="A12" s="1">
        <v>9</v>
      </c>
      <c r="B12" s="3">
        <v>45733</v>
      </c>
      <c r="C12" s="1">
        <v>22553</v>
      </c>
      <c r="D12" s="1">
        <v>22511</v>
      </c>
      <c r="E12" s="1">
        <f t="shared" si="0"/>
        <v>-42</v>
      </c>
      <c r="F12" s="6">
        <v>127</v>
      </c>
      <c r="G12" s="2">
        <f t="shared" si="3"/>
        <v>0.13</v>
      </c>
      <c r="I12" s="2" t="str">
        <f t="shared" si="1"/>
        <v/>
      </c>
      <c r="J12" s="6">
        <v>-353</v>
      </c>
      <c r="K12" s="2">
        <f t="shared" si="2"/>
        <v>-0.35</v>
      </c>
    </row>
    <row r="13" spans="1:16" x14ac:dyDescent="0.2">
      <c r="A13" s="1">
        <v>10</v>
      </c>
      <c r="B13" s="3">
        <v>45734</v>
      </c>
      <c r="C13" s="1">
        <v>22681</v>
      </c>
      <c r="D13" s="1">
        <v>22805</v>
      </c>
      <c r="E13" s="1">
        <f t="shared" si="0"/>
        <v>124</v>
      </c>
      <c r="F13" s="1">
        <v>179</v>
      </c>
      <c r="G13" s="2">
        <f t="shared" si="3"/>
        <v>0.18</v>
      </c>
      <c r="I13" s="2" t="str">
        <f t="shared" si="1"/>
        <v/>
      </c>
      <c r="J13" s="1">
        <v>-322</v>
      </c>
      <c r="K13" s="2">
        <f t="shared" si="2"/>
        <v>-0.32</v>
      </c>
    </row>
    <row r="14" spans="1:16" x14ac:dyDescent="0.2">
      <c r="A14" s="1">
        <v>11</v>
      </c>
      <c r="B14" s="3">
        <v>45735</v>
      </c>
      <c r="C14" s="1">
        <v>22857</v>
      </c>
      <c r="D14" s="1">
        <v>22931</v>
      </c>
      <c r="E14" s="1">
        <f t="shared" si="0"/>
        <v>74</v>
      </c>
      <c r="F14" s="6">
        <v>105</v>
      </c>
      <c r="G14" s="2">
        <f t="shared" si="3"/>
        <v>0.11</v>
      </c>
      <c r="I14" s="2" t="str">
        <f t="shared" si="1"/>
        <v/>
      </c>
      <c r="J14" s="6">
        <v>91</v>
      </c>
      <c r="K14" s="2">
        <f t="shared" si="2"/>
        <v>0.09</v>
      </c>
    </row>
    <row r="15" spans="1:16" x14ac:dyDescent="0.2">
      <c r="A15" s="1">
        <v>12</v>
      </c>
      <c r="B15" s="3">
        <v>45736</v>
      </c>
      <c r="C15" s="1">
        <v>23054</v>
      </c>
      <c r="D15" s="1">
        <v>23206</v>
      </c>
      <c r="E15" s="1">
        <f t="shared" si="0"/>
        <v>152</v>
      </c>
      <c r="F15" s="6">
        <v>-52</v>
      </c>
      <c r="G15" s="2">
        <f t="shared" si="3"/>
        <v>-0.05</v>
      </c>
      <c r="I15" s="2" t="str">
        <f t="shared" si="1"/>
        <v/>
      </c>
      <c r="J15" s="6"/>
      <c r="K15" s="2" t="str">
        <f t="shared" si="2"/>
        <v/>
      </c>
      <c r="L15" s="2" t="s">
        <v>65</v>
      </c>
    </row>
    <row r="16" spans="1:16" x14ac:dyDescent="0.2">
      <c r="A16" s="1">
        <v>13</v>
      </c>
      <c r="B16" s="3">
        <v>45737</v>
      </c>
      <c r="C16" s="1">
        <v>23273</v>
      </c>
      <c r="D16" s="1">
        <v>23340</v>
      </c>
      <c r="E16" s="1">
        <f t="shared" si="0"/>
        <v>67</v>
      </c>
      <c r="F16" s="6">
        <v>-607</v>
      </c>
      <c r="G16" s="2">
        <f t="shared" si="3"/>
        <v>-0.61</v>
      </c>
      <c r="I16" s="2" t="str">
        <f t="shared" si="1"/>
        <v/>
      </c>
      <c r="J16" s="6">
        <v>-735</v>
      </c>
      <c r="K16" s="2">
        <f t="shared" si="2"/>
        <v>-0.74</v>
      </c>
    </row>
    <row r="17" spans="1:12" x14ac:dyDescent="0.2">
      <c r="A17" s="1">
        <v>14</v>
      </c>
      <c r="B17" s="3">
        <v>45740</v>
      </c>
      <c r="C17" s="1">
        <v>23475</v>
      </c>
      <c r="D17" s="1">
        <v>23671</v>
      </c>
      <c r="E17" s="1">
        <f t="shared" si="0"/>
        <v>196</v>
      </c>
      <c r="F17" s="1">
        <v>-788</v>
      </c>
      <c r="G17" s="2">
        <f t="shared" si="3"/>
        <v>-0.79</v>
      </c>
      <c r="I17" s="2" t="str">
        <f t="shared" si="1"/>
        <v/>
      </c>
      <c r="J17" s="1">
        <v>-1380</v>
      </c>
      <c r="K17" s="2">
        <f t="shared" si="2"/>
        <v>-1.38</v>
      </c>
    </row>
    <row r="18" spans="1:12" x14ac:dyDescent="0.2">
      <c r="A18" s="1">
        <v>15</v>
      </c>
      <c r="B18" s="3">
        <v>45741</v>
      </c>
      <c r="C18" s="1">
        <v>23788</v>
      </c>
      <c r="D18" s="1">
        <v>23682</v>
      </c>
      <c r="E18" s="1">
        <f t="shared" si="0"/>
        <v>-106</v>
      </c>
      <c r="F18" s="6">
        <v>1793</v>
      </c>
      <c r="G18" s="2">
        <f t="shared" si="3"/>
        <v>1.79</v>
      </c>
      <c r="I18" s="2" t="str">
        <f t="shared" si="1"/>
        <v/>
      </c>
      <c r="J18" s="6">
        <v>1170</v>
      </c>
      <c r="K18" s="2">
        <f t="shared" si="2"/>
        <v>1.17</v>
      </c>
      <c r="L18" s="8"/>
    </row>
    <row r="19" spans="1:12" x14ac:dyDescent="0.2">
      <c r="A19" s="1">
        <v>16</v>
      </c>
      <c r="B19" s="3">
        <v>45742</v>
      </c>
      <c r="C19" s="1">
        <v>23645</v>
      </c>
      <c r="D19" s="1">
        <v>23481</v>
      </c>
      <c r="E19" s="1">
        <f t="shared" si="0"/>
        <v>-164</v>
      </c>
      <c r="F19" s="6">
        <v>158</v>
      </c>
      <c r="G19" s="2">
        <f t="shared" si="3"/>
        <v>0.16</v>
      </c>
      <c r="I19" s="2" t="str">
        <f t="shared" si="1"/>
        <v/>
      </c>
      <c r="J19" s="6">
        <v>1568</v>
      </c>
      <c r="K19" s="2">
        <f t="shared" si="2"/>
        <v>1.57</v>
      </c>
    </row>
    <row r="20" spans="1:12" x14ac:dyDescent="0.2">
      <c r="A20" s="1">
        <v>17</v>
      </c>
      <c r="B20" s="3">
        <v>45743</v>
      </c>
      <c r="C20" s="1">
        <v>23553</v>
      </c>
      <c r="D20" s="1">
        <v>23600</v>
      </c>
      <c r="E20" s="1">
        <f t="shared" si="0"/>
        <v>47</v>
      </c>
      <c r="F20" s="1">
        <v>405</v>
      </c>
      <c r="G20" s="2">
        <f t="shared" si="3"/>
        <v>0.41</v>
      </c>
      <c r="I20" s="2" t="str">
        <f t="shared" si="1"/>
        <v/>
      </c>
      <c r="J20" s="1">
        <v>1000</v>
      </c>
      <c r="K20" s="2">
        <f t="shared" si="2"/>
        <v>1</v>
      </c>
    </row>
    <row r="21" spans="1:12" x14ac:dyDescent="0.2">
      <c r="A21" s="1">
        <v>18</v>
      </c>
      <c r="B21" s="3">
        <v>45744</v>
      </c>
      <c r="C21" s="1">
        <v>23521</v>
      </c>
      <c r="D21" s="1">
        <v>23591</v>
      </c>
      <c r="E21" s="1">
        <f t="shared" si="0"/>
        <v>70</v>
      </c>
      <c r="F21" s="1">
        <v>-277</v>
      </c>
      <c r="G21" s="2">
        <f t="shared" si="3"/>
        <v>-0.28000000000000003</v>
      </c>
      <c r="I21" s="2" t="str">
        <f t="shared" si="1"/>
        <v/>
      </c>
      <c r="J21" s="1">
        <v>1253</v>
      </c>
      <c r="K21" s="2">
        <f t="shared" si="2"/>
        <v>1.25</v>
      </c>
    </row>
    <row r="22" spans="1:12" x14ac:dyDescent="0.2">
      <c r="A22" s="1">
        <v>19</v>
      </c>
      <c r="B22" s="3"/>
      <c r="E22" s="1" t="str">
        <f t="shared" si="0"/>
        <v/>
      </c>
      <c r="G22" s="2" t="str">
        <f t="shared" si="3"/>
        <v/>
      </c>
      <c r="J22" s="1"/>
    </row>
    <row r="23" spans="1:12" x14ac:dyDescent="0.2">
      <c r="A23" s="1">
        <v>20</v>
      </c>
      <c r="B23" s="3"/>
      <c r="E23" s="1" t="str">
        <f t="shared" si="0"/>
        <v/>
      </c>
      <c r="G23" s="2" t="str">
        <f t="shared" si="3"/>
        <v/>
      </c>
      <c r="J23" s="1"/>
    </row>
    <row r="24" spans="1:12" x14ac:dyDescent="0.2">
      <c r="E24" s="1" t="str">
        <f t="shared" si="0"/>
        <v/>
      </c>
    </row>
    <row r="25" spans="1:12" x14ac:dyDescent="0.2">
      <c r="E25" s="1" t="str">
        <f t="shared" si="0"/>
        <v/>
      </c>
    </row>
    <row r="26" spans="1:12" x14ac:dyDescent="0.2">
      <c r="E26" s="1" t="str">
        <f t="shared" si="0"/>
        <v/>
      </c>
    </row>
  </sheetData>
  <mergeCells count="4">
    <mergeCell ref="A1:E1"/>
    <mergeCell ref="F1:G1"/>
    <mergeCell ref="J1:K1"/>
    <mergeCell ref="H1:I1"/>
  </mergeCells>
  <conditionalFormatting sqref="G22:I23 G24:J1048576 G2:G3 J2 G4:H21">
    <cfRule type="cellIs" dxfId="7" priority="2" operator="lessThan">
      <formula>0</formula>
    </cfRule>
  </conditionalFormatting>
  <conditionalFormatting sqref="K3:K21">
    <cfRule type="cellIs" dxfId="6" priority="1" operator="less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31486-9C2C-6C44-B7A4-828488408B9C}">
  <dimension ref="A1:O26"/>
  <sheetViews>
    <sheetView zoomScaleNormal="100" workbookViewId="0">
      <selection activeCell="I3" sqref="I3:I25"/>
    </sheetView>
  </sheetViews>
  <sheetFormatPr baseColWidth="10" defaultRowHeight="16" x14ac:dyDescent="0.2"/>
  <cols>
    <col min="1" max="1" width="6.6640625" style="1" customWidth="1"/>
    <col min="2" max="2" width="17.33203125" style="1" bestFit="1" customWidth="1"/>
    <col min="3" max="3" width="11.33203125" style="1" bestFit="1" customWidth="1"/>
    <col min="4" max="4" width="10.83203125" style="1"/>
    <col min="5" max="5" width="14.33203125" style="1" bestFit="1" customWidth="1"/>
    <col min="6" max="6" width="10.83203125" style="1"/>
    <col min="7" max="10" width="9.1640625" style="2" customWidth="1"/>
    <col min="11" max="11" width="13.5" style="2" customWidth="1"/>
    <col min="12" max="16384" width="10.83203125" style="2"/>
  </cols>
  <sheetData>
    <row r="1" spans="1:15" ht="22" x14ac:dyDescent="0.2">
      <c r="A1" s="12" t="s">
        <v>36</v>
      </c>
      <c r="B1" s="12"/>
      <c r="C1" s="12"/>
      <c r="D1" s="12"/>
      <c r="E1" s="12"/>
      <c r="F1" s="16" t="s">
        <v>52</v>
      </c>
      <c r="G1" s="16"/>
      <c r="H1" s="16" t="s">
        <v>61</v>
      </c>
      <c r="I1" s="16"/>
      <c r="J1" s="9"/>
    </row>
    <row r="2" spans="1:15" x14ac:dyDescent="0.2">
      <c r="A2" s="4" t="s">
        <v>0</v>
      </c>
      <c r="B2" s="4" t="s">
        <v>1</v>
      </c>
      <c r="C2" s="4" t="s">
        <v>6</v>
      </c>
      <c r="D2" s="4" t="s">
        <v>7</v>
      </c>
      <c r="E2" s="4" t="s">
        <v>8</v>
      </c>
      <c r="F2" s="4" t="s">
        <v>2</v>
      </c>
      <c r="G2" s="5" t="s">
        <v>3</v>
      </c>
      <c r="H2" s="5" t="s">
        <v>62</v>
      </c>
      <c r="I2" s="5" t="s">
        <v>3</v>
      </c>
      <c r="J2" s="5"/>
      <c r="N2" s="17" t="s">
        <v>52</v>
      </c>
      <c r="O2" s="17"/>
    </row>
    <row r="3" spans="1:15" x14ac:dyDescent="0.2">
      <c r="A3" s="1">
        <v>1</v>
      </c>
      <c r="B3" s="3">
        <v>45748</v>
      </c>
      <c r="C3" s="1">
        <v>23544</v>
      </c>
      <c r="D3" s="1">
        <v>23161</v>
      </c>
      <c r="E3" s="1">
        <f t="shared" ref="E3:E26" si="0">IF(D3&lt;&gt;0, D3-C3,"")</f>
        <v>-383</v>
      </c>
      <c r="F3" s="6">
        <v>1366</v>
      </c>
      <c r="G3" s="2">
        <f>IF(F3&lt;&gt;0, ROUND(F3*100/$M$5,2),"")</f>
        <v>1.37</v>
      </c>
      <c r="I3" s="2" t="str">
        <f>IF(H3&lt;&gt;0, ROUND(H3*100/$M$5,2),"")</f>
        <v/>
      </c>
      <c r="L3" s="2" t="s">
        <v>5</v>
      </c>
      <c r="M3" s="2">
        <v>75</v>
      </c>
      <c r="N3" s="2" t="s">
        <v>21</v>
      </c>
      <c r="O3" s="2" t="s">
        <v>22</v>
      </c>
    </row>
    <row r="4" spans="1:15" x14ac:dyDescent="0.2">
      <c r="A4" s="1">
        <v>2</v>
      </c>
      <c r="B4" s="3">
        <v>45749</v>
      </c>
      <c r="C4" s="1">
        <v>23233</v>
      </c>
      <c r="D4" s="1">
        <v>23309</v>
      </c>
      <c r="E4" s="1">
        <f t="shared" si="0"/>
        <v>76</v>
      </c>
      <c r="F4" s="6">
        <v>2595</v>
      </c>
      <c r="G4" s="2">
        <f>IF(F4&lt;&gt;0, ROUND(F4*100/$M$5,2),"")</f>
        <v>2.6</v>
      </c>
      <c r="I4" s="2" t="str">
        <f t="shared" ref="I4:I25" si="1">IF(H4&lt;&gt;0, ROUND(H4*100/$M$5,2),"")</f>
        <v/>
      </c>
      <c r="N4" s="2" t="s">
        <v>23</v>
      </c>
      <c r="O4" s="2" t="s">
        <v>24</v>
      </c>
    </row>
    <row r="5" spans="1:15" x14ac:dyDescent="0.2">
      <c r="A5" s="1">
        <v>2</v>
      </c>
      <c r="B5" s="3">
        <v>45750</v>
      </c>
      <c r="C5" s="1">
        <v>23243</v>
      </c>
      <c r="D5" s="1">
        <v>23251</v>
      </c>
      <c r="E5" s="1">
        <f t="shared" si="0"/>
        <v>8</v>
      </c>
      <c r="F5" s="6">
        <v>518</v>
      </c>
      <c r="G5" s="2">
        <f>IF(F5&lt;&gt;0, ROUND(F5*100/$M$5,2),"")</f>
        <v>0.52</v>
      </c>
      <c r="I5" s="2" t="str">
        <f t="shared" si="1"/>
        <v/>
      </c>
      <c r="L5" s="2" t="s">
        <v>4</v>
      </c>
      <c r="M5" s="2">
        <v>100000</v>
      </c>
      <c r="N5" s="2" t="s">
        <v>25</v>
      </c>
      <c r="O5" s="7">
        <v>0.40625</v>
      </c>
    </row>
    <row r="6" spans="1:15" x14ac:dyDescent="0.2">
      <c r="A6" s="1">
        <v>3</v>
      </c>
      <c r="B6" s="3">
        <v>45751</v>
      </c>
      <c r="C6" s="1">
        <v>23063</v>
      </c>
      <c r="D6" s="1">
        <v>22865</v>
      </c>
      <c r="E6" s="1">
        <f t="shared" si="0"/>
        <v>-198</v>
      </c>
      <c r="F6" s="6">
        <v>3324</v>
      </c>
      <c r="G6" s="2">
        <f>IF(F6&lt;&gt;0, ROUND(F6*100/$M$5,2),"")</f>
        <v>3.32</v>
      </c>
      <c r="I6" s="2" t="str">
        <f t="shared" si="1"/>
        <v/>
      </c>
      <c r="L6" s="2" t="s">
        <v>9</v>
      </c>
      <c r="M6" s="2" t="s">
        <v>10</v>
      </c>
      <c r="N6" s="2" t="s">
        <v>11</v>
      </c>
      <c r="O6" s="7">
        <v>0.125</v>
      </c>
    </row>
    <row r="7" spans="1:15" x14ac:dyDescent="0.2">
      <c r="A7" s="1" t="s">
        <v>27</v>
      </c>
      <c r="B7" s="3">
        <v>45754</v>
      </c>
      <c r="C7" s="1">
        <v>22023</v>
      </c>
      <c r="D7" s="1">
        <v>22046</v>
      </c>
      <c r="E7" s="1">
        <f t="shared" si="0"/>
        <v>23</v>
      </c>
      <c r="F7" s="1">
        <v>-3000</v>
      </c>
      <c r="G7" s="2">
        <f>IF(F7&lt;&gt;0, ROUND(F7*100/$M$5,2),"")</f>
        <v>-3</v>
      </c>
      <c r="I7" s="2" t="str">
        <f t="shared" si="1"/>
        <v/>
      </c>
      <c r="K7" s="2" t="s">
        <v>26</v>
      </c>
      <c r="N7" s="2" t="s">
        <v>53</v>
      </c>
    </row>
    <row r="8" spans="1:15" x14ac:dyDescent="0.2">
      <c r="A8" s="1" t="s">
        <v>28</v>
      </c>
      <c r="B8" s="3">
        <v>45755</v>
      </c>
      <c r="C8" s="1">
        <v>22380</v>
      </c>
      <c r="D8" s="1">
        <v>22381</v>
      </c>
      <c r="E8" s="1">
        <f t="shared" si="0"/>
        <v>1</v>
      </c>
      <c r="F8" s="1">
        <v>-3000</v>
      </c>
      <c r="G8" s="2">
        <f t="shared" ref="G8:G23" si="2">IF(F8&lt;&gt;0, ROUND(F8*100/$M$5,2),"")</f>
        <v>-3</v>
      </c>
      <c r="I8" s="2" t="str">
        <f t="shared" si="1"/>
        <v/>
      </c>
      <c r="L8" s="2" t="s">
        <v>47</v>
      </c>
      <c r="M8" s="2">
        <f>ROUND(COUNTIF(G3:G23, "&gt;=0")/COUNT(G3:G23)%,2)</f>
        <v>71.430000000000007</v>
      </c>
      <c r="N8" s="2" t="s">
        <v>54</v>
      </c>
      <c r="O8" s="8" t="s">
        <v>56</v>
      </c>
    </row>
    <row r="9" spans="1:15" x14ac:dyDescent="0.2">
      <c r="A9" s="1">
        <v>6</v>
      </c>
      <c r="B9" s="3">
        <v>45756</v>
      </c>
      <c r="C9" s="1">
        <v>22468</v>
      </c>
      <c r="D9" s="1">
        <v>22399</v>
      </c>
      <c r="E9" s="1">
        <f t="shared" si="0"/>
        <v>-69</v>
      </c>
      <c r="F9" s="11">
        <v>6810</v>
      </c>
      <c r="G9" s="2">
        <f t="shared" si="2"/>
        <v>6.81</v>
      </c>
      <c r="I9" s="2" t="str">
        <f t="shared" si="1"/>
        <v/>
      </c>
      <c r="K9" s="2" t="s">
        <v>29</v>
      </c>
      <c r="L9" s="2" t="s">
        <v>48</v>
      </c>
      <c r="M9" s="2">
        <f>ROUND(COUNTIF(G3:G23, "&lt;0")/COUNT(G3:G23)%,2)</f>
        <v>28.57</v>
      </c>
      <c r="O9" s="8" t="s">
        <v>55</v>
      </c>
    </row>
    <row r="10" spans="1:15" x14ac:dyDescent="0.2">
      <c r="A10" s="1">
        <v>7</v>
      </c>
      <c r="B10" s="3">
        <v>45756</v>
      </c>
      <c r="C10" s="1">
        <v>22468</v>
      </c>
      <c r="D10" s="1">
        <v>22399</v>
      </c>
      <c r="E10" s="1">
        <f t="shared" si="0"/>
        <v>-69</v>
      </c>
      <c r="F10" s="11">
        <v>719</v>
      </c>
      <c r="G10" s="2">
        <f t="shared" si="2"/>
        <v>0.72</v>
      </c>
      <c r="I10" s="2" t="str">
        <f t="shared" si="1"/>
        <v/>
      </c>
      <c r="K10" s="2" t="s">
        <v>30</v>
      </c>
    </row>
    <row r="11" spans="1:15" x14ac:dyDescent="0.2">
      <c r="A11" s="1">
        <v>8</v>
      </c>
      <c r="B11" s="3">
        <v>45758</v>
      </c>
      <c r="C11" s="1">
        <v>22849</v>
      </c>
      <c r="D11" s="1">
        <v>22827</v>
      </c>
      <c r="E11" s="1">
        <f t="shared" si="0"/>
        <v>-22</v>
      </c>
      <c r="F11" s="6">
        <v>203</v>
      </c>
      <c r="G11" s="2">
        <f t="shared" si="2"/>
        <v>0.2</v>
      </c>
      <c r="I11" s="2" t="str">
        <f t="shared" si="1"/>
        <v/>
      </c>
      <c r="K11" s="2" t="s">
        <v>31</v>
      </c>
      <c r="L11" s="2" t="s">
        <v>51</v>
      </c>
      <c r="M11" s="2">
        <f>SUM(G3:G28)</f>
        <v>19.389999999999997</v>
      </c>
      <c r="N11" s="17" t="s">
        <v>52</v>
      </c>
      <c r="O11" s="17"/>
    </row>
    <row r="12" spans="1:15" x14ac:dyDescent="0.2">
      <c r="A12" s="1">
        <v>9</v>
      </c>
      <c r="B12" s="3">
        <v>45762</v>
      </c>
      <c r="C12" s="1">
        <v>23311</v>
      </c>
      <c r="D12" s="1">
        <v>23312</v>
      </c>
      <c r="E12" s="1">
        <f t="shared" si="0"/>
        <v>1</v>
      </c>
      <c r="F12" s="6">
        <v>5144</v>
      </c>
      <c r="G12" s="2">
        <f t="shared" si="2"/>
        <v>5.14</v>
      </c>
      <c r="I12" s="2" t="str">
        <f t="shared" si="1"/>
        <v/>
      </c>
      <c r="N12" s="2" t="s">
        <v>21</v>
      </c>
      <c r="O12" s="2" t="s">
        <v>22</v>
      </c>
    </row>
    <row r="13" spans="1:15" x14ac:dyDescent="0.2">
      <c r="A13" s="1">
        <v>10</v>
      </c>
      <c r="B13" s="3">
        <v>45763</v>
      </c>
      <c r="C13" s="1">
        <v>23344</v>
      </c>
      <c r="D13" s="1">
        <v>23426</v>
      </c>
      <c r="E13" s="1">
        <f t="shared" si="0"/>
        <v>82</v>
      </c>
      <c r="F13" s="1">
        <v>-3000</v>
      </c>
      <c r="G13" s="2">
        <f t="shared" si="2"/>
        <v>-3</v>
      </c>
      <c r="I13" s="2" t="str">
        <f t="shared" si="1"/>
        <v/>
      </c>
      <c r="N13" s="2" t="s">
        <v>23</v>
      </c>
      <c r="O13" s="2" t="s">
        <v>57</v>
      </c>
    </row>
    <row r="14" spans="1:15" x14ac:dyDescent="0.2">
      <c r="A14" s="1">
        <v>11</v>
      </c>
      <c r="B14" s="3">
        <v>45764</v>
      </c>
      <c r="C14" s="1">
        <v>23397</v>
      </c>
      <c r="D14">
        <v>23857</v>
      </c>
      <c r="E14" s="1">
        <f t="shared" si="0"/>
        <v>460</v>
      </c>
      <c r="F14" s="6">
        <v>2017</v>
      </c>
      <c r="G14" s="2">
        <f t="shared" si="2"/>
        <v>2.02</v>
      </c>
      <c r="I14" s="2" t="str">
        <f t="shared" si="1"/>
        <v/>
      </c>
      <c r="N14" s="2" t="s">
        <v>58</v>
      </c>
    </row>
    <row r="15" spans="1:15" x14ac:dyDescent="0.2">
      <c r="A15" s="1">
        <v>12</v>
      </c>
      <c r="B15" s="3">
        <v>45768</v>
      </c>
      <c r="C15" s="1">
        <v>24027</v>
      </c>
      <c r="D15" s="1">
        <v>24146</v>
      </c>
      <c r="E15" s="1">
        <f t="shared" si="0"/>
        <v>119</v>
      </c>
      <c r="F15" s="6">
        <v>2993</v>
      </c>
      <c r="G15" s="2">
        <f t="shared" si="2"/>
        <v>2.99</v>
      </c>
      <c r="I15" s="2" t="str">
        <f t="shared" si="1"/>
        <v/>
      </c>
      <c r="N15" s="2" t="s">
        <v>59</v>
      </c>
      <c r="O15" s="18" t="s">
        <v>60</v>
      </c>
    </row>
    <row r="16" spans="1:15" x14ac:dyDescent="0.2">
      <c r="A16" s="1">
        <v>13</v>
      </c>
      <c r="B16" s="3">
        <v>45769</v>
      </c>
      <c r="C16" s="1">
        <v>24181</v>
      </c>
      <c r="D16" s="1">
        <v>24172</v>
      </c>
      <c r="E16" s="1">
        <f t="shared" si="0"/>
        <v>-9</v>
      </c>
      <c r="F16" s="6">
        <v>922</v>
      </c>
      <c r="G16" s="2">
        <f t="shared" si="2"/>
        <v>0.92</v>
      </c>
      <c r="I16" s="2" t="str">
        <f t="shared" si="1"/>
        <v/>
      </c>
      <c r="N16" s="13">
        <v>0.5</v>
      </c>
      <c r="O16" s="18"/>
    </row>
    <row r="17" spans="1:15" x14ac:dyDescent="0.2">
      <c r="A17" s="1">
        <v>14</v>
      </c>
      <c r="B17" s="3">
        <v>45770</v>
      </c>
      <c r="C17" s="1">
        <v>24321</v>
      </c>
      <c r="D17" s="1">
        <v>24318</v>
      </c>
      <c r="E17" s="1">
        <f t="shared" si="0"/>
        <v>-3</v>
      </c>
      <c r="F17" s="1">
        <v>-1409</v>
      </c>
      <c r="G17" s="2">
        <f t="shared" si="2"/>
        <v>-1.41</v>
      </c>
      <c r="I17" s="2" t="str">
        <f t="shared" si="1"/>
        <v/>
      </c>
      <c r="N17" s="13">
        <v>0.5</v>
      </c>
      <c r="O17" s="13">
        <v>0.75</v>
      </c>
    </row>
    <row r="18" spans="1:15" x14ac:dyDescent="0.2">
      <c r="A18" s="1">
        <v>15</v>
      </c>
      <c r="B18" s="3">
        <v>45771</v>
      </c>
      <c r="C18" s="1">
        <v>24263</v>
      </c>
      <c r="D18" s="1">
        <v>24222</v>
      </c>
      <c r="E18" s="1">
        <f t="shared" si="0"/>
        <v>-41</v>
      </c>
      <c r="F18" s="6">
        <v>-803</v>
      </c>
      <c r="G18" s="2">
        <f t="shared" si="2"/>
        <v>-0.8</v>
      </c>
      <c r="I18" s="2" t="str">
        <f t="shared" si="1"/>
        <v/>
      </c>
      <c r="K18" s="8" t="s">
        <v>32</v>
      </c>
    </row>
    <row r="19" spans="1:15" x14ac:dyDescent="0.2">
      <c r="A19" s="1">
        <v>16</v>
      </c>
      <c r="B19" s="3">
        <v>45771</v>
      </c>
      <c r="C19" s="1">
        <v>24263</v>
      </c>
      <c r="D19" s="1">
        <v>24222</v>
      </c>
      <c r="E19" s="1">
        <f t="shared" si="0"/>
        <v>-41</v>
      </c>
      <c r="F19" s="6">
        <v>2400</v>
      </c>
      <c r="G19" s="2">
        <f t="shared" si="2"/>
        <v>2.4</v>
      </c>
      <c r="I19" s="2" t="str">
        <f t="shared" si="1"/>
        <v/>
      </c>
      <c r="K19" s="2" t="s">
        <v>33</v>
      </c>
      <c r="N19" s="2" t="s">
        <v>63</v>
      </c>
      <c r="O19" s="8" t="s">
        <v>64</v>
      </c>
    </row>
    <row r="20" spans="1:15" x14ac:dyDescent="0.2">
      <c r="A20" s="1">
        <v>17</v>
      </c>
      <c r="B20" s="3">
        <v>45772</v>
      </c>
      <c r="C20" s="1">
        <v>24208</v>
      </c>
      <c r="D20" s="1">
        <v>24077</v>
      </c>
      <c r="E20" s="1">
        <f t="shared" si="0"/>
        <v>-131</v>
      </c>
      <c r="F20" s="1">
        <v>-3000</v>
      </c>
      <c r="G20" s="2">
        <f t="shared" si="2"/>
        <v>-3</v>
      </c>
      <c r="I20" s="2" t="str">
        <f t="shared" si="1"/>
        <v/>
      </c>
      <c r="K20" s="2" t="s">
        <v>34</v>
      </c>
    </row>
    <row r="21" spans="1:15" x14ac:dyDescent="0.2">
      <c r="A21" s="1">
        <v>18</v>
      </c>
      <c r="B21" s="3">
        <v>45775</v>
      </c>
      <c r="C21" s="1">
        <v>24175</v>
      </c>
      <c r="D21" s="1">
        <v>24322</v>
      </c>
      <c r="E21" s="1">
        <f t="shared" si="0"/>
        <v>147</v>
      </c>
      <c r="F21" s="1">
        <v>143</v>
      </c>
      <c r="G21" s="2">
        <f t="shared" si="2"/>
        <v>0.14000000000000001</v>
      </c>
      <c r="I21" s="2" t="str">
        <f t="shared" si="1"/>
        <v/>
      </c>
    </row>
    <row r="22" spans="1:15" x14ac:dyDescent="0.2">
      <c r="A22" s="1">
        <v>19</v>
      </c>
      <c r="B22" s="3">
        <v>45776</v>
      </c>
      <c r="C22" s="1">
        <v>24317</v>
      </c>
      <c r="D22" s="1">
        <v>24340</v>
      </c>
      <c r="E22" s="1">
        <f t="shared" si="0"/>
        <v>23</v>
      </c>
      <c r="F22" s="1">
        <v>4388</v>
      </c>
      <c r="G22" s="2">
        <f t="shared" si="2"/>
        <v>4.3899999999999997</v>
      </c>
      <c r="I22" s="2" t="str">
        <f t="shared" si="1"/>
        <v/>
      </c>
    </row>
    <row r="23" spans="1:15" x14ac:dyDescent="0.2">
      <c r="A23" s="1">
        <v>20</v>
      </c>
      <c r="B23" s="3">
        <v>45777</v>
      </c>
      <c r="C23" s="1">
        <v>24348</v>
      </c>
      <c r="D23" s="1">
        <v>24367</v>
      </c>
      <c r="E23" s="1">
        <f t="shared" si="0"/>
        <v>19</v>
      </c>
      <c r="F23" s="1">
        <v>60</v>
      </c>
      <c r="G23" s="2">
        <f t="shared" si="2"/>
        <v>0.06</v>
      </c>
      <c r="I23" s="2" t="str">
        <f t="shared" si="1"/>
        <v/>
      </c>
    </row>
    <row r="24" spans="1:15" x14ac:dyDescent="0.2">
      <c r="E24" s="1" t="str">
        <f t="shared" si="0"/>
        <v/>
      </c>
      <c r="I24" s="2" t="str">
        <f t="shared" si="1"/>
        <v/>
      </c>
    </row>
    <row r="25" spans="1:15" x14ac:dyDescent="0.2">
      <c r="E25" s="1" t="str">
        <f t="shared" si="0"/>
        <v/>
      </c>
      <c r="I25" s="2" t="str">
        <f t="shared" si="1"/>
        <v/>
      </c>
    </row>
    <row r="26" spans="1:15" x14ac:dyDescent="0.2">
      <c r="E26" s="1" t="str">
        <f t="shared" si="0"/>
        <v/>
      </c>
    </row>
  </sheetData>
  <mergeCells count="5">
    <mergeCell ref="F1:G1"/>
    <mergeCell ref="N2:O2"/>
    <mergeCell ref="N11:O11"/>
    <mergeCell ref="O15:O16"/>
    <mergeCell ref="H1:I1"/>
  </mergeCells>
  <conditionalFormatting sqref="G2:G1048576">
    <cfRule type="cellIs" dxfId="5" priority="1" operator="less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16761-FD4D-8A46-AB56-350844A48FAE}">
  <dimension ref="A1:N26"/>
  <sheetViews>
    <sheetView zoomScaleNormal="100" workbookViewId="0">
      <selection activeCell="I3" sqref="I3:I26"/>
    </sheetView>
  </sheetViews>
  <sheetFormatPr baseColWidth="10" defaultRowHeight="16" x14ac:dyDescent="0.2"/>
  <cols>
    <col min="1" max="1" width="6.6640625" style="1" customWidth="1"/>
    <col min="2" max="2" width="17.33203125" style="1" bestFit="1" customWidth="1"/>
    <col min="3" max="3" width="11.33203125" style="1" bestFit="1" customWidth="1"/>
    <col min="4" max="4" width="10.83203125" style="1"/>
    <col min="5" max="5" width="14.33203125" style="1" bestFit="1" customWidth="1"/>
    <col min="6" max="6" width="10.83203125" style="1"/>
    <col min="7" max="9" width="9.1640625" style="2" customWidth="1"/>
    <col min="10" max="10" width="13.5" style="2" customWidth="1"/>
    <col min="11" max="16384" width="10.83203125" style="2"/>
  </cols>
  <sheetData>
    <row r="1" spans="1:14" ht="22" x14ac:dyDescent="0.2">
      <c r="A1" s="16" t="s">
        <v>37</v>
      </c>
      <c r="B1" s="16"/>
      <c r="C1" s="16"/>
      <c r="D1" s="16"/>
      <c r="E1" s="16"/>
      <c r="F1" s="16"/>
      <c r="G1" s="16"/>
      <c r="H1" s="16" t="s">
        <v>61</v>
      </c>
      <c r="I1" s="16"/>
    </row>
    <row r="2" spans="1:14" x14ac:dyDescent="0.2">
      <c r="A2" s="4" t="s">
        <v>0</v>
      </c>
      <c r="B2" s="4" t="s">
        <v>1</v>
      </c>
      <c r="C2" s="4" t="s">
        <v>6</v>
      </c>
      <c r="D2" s="4" t="s">
        <v>7</v>
      </c>
      <c r="E2" s="4" t="s">
        <v>8</v>
      </c>
      <c r="F2" s="4" t="s">
        <v>2</v>
      </c>
      <c r="G2" s="5" t="s">
        <v>3</v>
      </c>
      <c r="H2" s="5" t="s">
        <v>2</v>
      </c>
      <c r="I2" s="5" t="s">
        <v>3</v>
      </c>
    </row>
    <row r="3" spans="1:14" x14ac:dyDescent="0.2">
      <c r="A3" s="1">
        <v>1</v>
      </c>
      <c r="B3" s="3">
        <v>45779</v>
      </c>
      <c r="C3" s="1">
        <v>24530</v>
      </c>
      <c r="D3" s="1">
        <v>24373</v>
      </c>
      <c r="E3" s="1">
        <f t="shared" ref="E3:E26" si="0">IF(D3&lt;&gt;0, D3-C3,"")</f>
        <v>-157</v>
      </c>
      <c r="F3" s="6">
        <v>179</v>
      </c>
      <c r="G3" s="2">
        <f>IF(F3&lt;&gt;0, ROUND(F3*100/$L$5,2),"")</f>
        <v>0.18</v>
      </c>
      <c r="I3" s="2" t="str">
        <f>IF(H3&lt;&gt;0, ROUND(H3*100/$L$5,2),"")</f>
        <v/>
      </c>
      <c r="J3" s="2" t="s">
        <v>31</v>
      </c>
      <c r="K3" s="2" t="s">
        <v>5</v>
      </c>
      <c r="L3" s="2">
        <v>75</v>
      </c>
      <c r="M3" s="2" t="s">
        <v>21</v>
      </c>
      <c r="N3" s="2" t="s">
        <v>22</v>
      </c>
    </row>
    <row r="4" spans="1:14" x14ac:dyDescent="0.2">
      <c r="A4" s="1">
        <v>2</v>
      </c>
      <c r="B4" s="3">
        <v>45782</v>
      </c>
      <c r="C4" s="1">
        <v>24449</v>
      </c>
      <c r="D4" s="1">
        <v>24471</v>
      </c>
      <c r="E4" s="1">
        <f t="shared" si="0"/>
        <v>22</v>
      </c>
      <c r="F4" s="6">
        <v>2175</v>
      </c>
      <c r="G4" s="2">
        <f>IF(F4&lt;&gt;0, ROUND(F4*100/$L$5,2),"")</f>
        <v>2.1800000000000002</v>
      </c>
      <c r="I4" s="2" t="str">
        <f t="shared" ref="I4:I26" si="1">IF(H4&lt;&gt;0, ROUND(H4*100/$L$5,2),"")</f>
        <v/>
      </c>
      <c r="M4" s="2" t="s">
        <v>23</v>
      </c>
      <c r="N4" s="2" t="s">
        <v>24</v>
      </c>
    </row>
    <row r="5" spans="1:14" x14ac:dyDescent="0.2">
      <c r="A5" s="1">
        <v>2</v>
      </c>
      <c r="B5" s="3">
        <v>45783</v>
      </c>
      <c r="C5" s="1">
        <v>24457</v>
      </c>
      <c r="D5" s="1">
        <v>24368</v>
      </c>
      <c r="E5" s="1">
        <f t="shared" si="0"/>
        <v>-89</v>
      </c>
      <c r="F5" s="6">
        <v>37</v>
      </c>
      <c r="G5" s="2">
        <f>IF(F5&lt;&gt;0, ROUND(F5*100/$L$5,2),"")</f>
        <v>0.04</v>
      </c>
      <c r="I5" s="2" t="str">
        <f t="shared" si="1"/>
        <v/>
      </c>
      <c r="K5" s="2" t="s">
        <v>4</v>
      </c>
      <c r="L5" s="2">
        <v>100000</v>
      </c>
      <c r="M5" s="2" t="s">
        <v>25</v>
      </c>
      <c r="N5" s="7">
        <v>0.40625</v>
      </c>
    </row>
    <row r="6" spans="1:14" x14ac:dyDescent="0.2">
      <c r="A6" s="1">
        <v>3</v>
      </c>
      <c r="B6" s="3">
        <v>45784</v>
      </c>
      <c r="C6" s="1">
        <v>24402</v>
      </c>
      <c r="D6" s="1">
        <v>24395</v>
      </c>
      <c r="E6" s="1">
        <f t="shared" si="0"/>
        <v>-7</v>
      </c>
      <c r="F6" s="6">
        <v>2325</v>
      </c>
      <c r="G6" s="2">
        <f>IF(F6&lt;&gt;0, ROUND(F6*100/$L$5,2),"")</f>
        <v>2.33</v>
      </c>
      <c r="I6" s="2" t="str">
        <f t="shared" si="1"/>
        <v/>
      </c>
      <c r="K6" s="2" t="s">
        <v>9</v>
      </c>
      <c r="L6" s="2" t="s">
        <v>10</v>
      </c>
      <c r="M6" s="2" t="s">
        <v>11</v>
      </c>
      <c r="N6" s="7">
        <v>0.125</v>
      </c>
    </row>
    <row r="7" spans="1:14" x14ac:dyDescent="0.2">
      <c r="A7" s="1">
        <v>4</v>
      </c>
      <c r="B7" s="3">
        <v>45785</v>
      </c>
      <c r="C7" s="1">
        <v>24391</v>
      </c>
      <c r="D7" s="1">
        <v>24262</v>
      </c>
      <c r="E7" s="1">
        <f t="shared" si="0"/>
        <v>-129</v>
      </c>
      <c r="F7" s="1">
        <v>-1275</v>
      </c>
      <c r="G7" s="2">
        <f>IF(F7&lt;&gt;0, ROUND(F7*100/$L$5,2),"")</f>
        <v>-1.28</v>
      </c>
      <c r="I7" s="2" t="str">
        <f t="shared" si="1"/>
        <v/>
      </c>
      <c r="J7" s="2" t="s">
        <v>38</v>
      </c>
    </row>
    <row r="8" spans="1:14" x14ac:dyDescent="0.2">
      <c r="A8" s="1">
        <v>5</v>
      </c>
      <c r="B8" s="3">
        <v>45786</v>
      </c>
      <c r="C8" s="1">
        <v>24092</v>
      </c>
      <c r="D8" s="1">
        <v>24013</v>
      </c>
      <c r="E8" s="1">
        <f t="shared" si="0"/>
        <v>-79</v>
      </c>
      <c r="F8" s="1">
        <v>848</v>
      </c>
      <c r="G8" s="2">
        <f t="shared" ref="G8:G23" si="2">IF(F8&lt;&gt;0, ROUND(F8*100/$L$5,2),"")</f>
        <v>0.85</v>
      </c>
      <c r="I8" s="2" t="str">
        <f t="shared" si="1"/>
        <v/>
      </c>
      <c r="K8" s="2" t="s">
        <v>47</v>
      </c>
      <c r="L8" s="2">
        <f>ROUND(COUNTIF(G3:G23, "&gt;=0")/COUNT(G3:G23)%,2)</f>
        <v>61.9</v>
      </c>
    </row>
    <row r="9" spans="1:14" x14ac:dyDescent="0.2">
      <c r="A9" s="1" t="s">
        <v>39</v>
      </c>
      <c r="B9" s="3">
        <v>45789</v>
      </c>
      <c r="C9" s="1">
        <v>24592</v>
      </c>
      <c r="D9" s="1">
        <v>24920</v>
      </c>
      <c r="E9" s="1">
        <f t="shared" si="0"/>
        <v>328</v>
      </c>
      <c r="F9" s="11">
        <v>-3000</v>
      </c>
      <c r="G9" s="2">
        <f t="shared" si="2"/>
        <v>-3</v>
      </c>
      <c r="I9" s="2" t="str">
        <f t="shared" si="1"/>
        <v/>
      </c>
      <c r="J9" s="2" t="s">
        <v>49</v>
      </c>
      <c r="K9" s="2" t="s">
        <v>48</v>
      </c>
      <c r="L9" s="2">
        <f>ROUND(COUNTIF(G3:G23, "&lt;0")/COUNT(G3:G23)%,2)</f>
        <v>38.1</v>
      </c>
    </row>
    <row r="10" spans="1:14" x14ac:dyDescent="0.2">
      <c r="A10" s="1">
        <v>7</v>
      </c>
      <c r="B10" s="3">
        <v>45790</v>
      </c>
      <c r="C10" s="1">
        <v>24745</v>
      </c>
      <c r="D10" s="1">
        <v>24615</v>
      </c>
      <c r="E10" s="1">
        <f t="shared" si="0"/>
        <v>-130</v>
      </c>
      <c r="F10" s="11">
        <v>2205</v>
      </c>
      <c r="G10" s="2">
        <f t="shared" si="2"/>
        <v>2.21</v>
      </c>
      <c r="I10" s="2" t="str">
        <f t="shared" si="1"/>
        <v/>
      </c>
    </row>
    <row r="11" spans="1:14" x14ac:dyDescent="0.2">
      <c r="A11" s="1">
        <v>8</v>
      </c>
      <c r="B11" s="3">
        <v>45791</v>
      </c>
      <c r="C11" s="1">
        <v>24742</v>
      </c>
      <c r="D11" s="1">
        <v>24633</v>
      </c>
      <c r="E11" s="1">
        <f t="shared" si="0"/>
        <v>-109</v>
      </c>
      <c r="F11" s="6">
        <v>2280</v>
      </c>
      <c r="G11" s="2">
        <f t="shared" si="2"/>
        <v>2.2799999999999998</v>
      </c>
      <c r="I11" s="2" t="str">
        <f t="shared" si="1"/>
        <v/>
      </c>
      <c r="K11" s="2" t="s">
        <v>51</v>
      </c>
      <c r="L11" s="2">
        <f>SUM(G3:G28)</f>
        <v>7.4399999999999977</v>
      </c>
    </row>
    <row r="12" spans="1:14" x14ac:dyDescent="0.2">
      <c r="A12" s="1">
        <v>9</v>
      </c>
      <c r="B12" s="3">
        <v>45792</v>
      </c>
      <c r="C12" s="1">
        <v>24545</v>
      </c>
      <c r="D12" s="1">
        <v>25065</v>
      </c>
      <c r="E12" s="1">
        <f t="shared" si="0"/>
        <v>520</v>
      </c>
      <c r="F12" s="6">
        <v>1958</v>
      </c>
      <c r="G12" s="2">
        <f t="shared" si="2"/>
        <v>1.96</v>
      </c>
      <c r="I12" s="2" t="str">
        <f t="shared" si="1"/>
        <v/>
      </c>
      <c r="J12" s="2" t="s">
        <v>38</v>
      </c>
    </row>
    <row r="13" spans="1:14" x14ac:dyDescent="0.2">
      <c r="A13" s="1">
        <v>10</v>
      </c>
      <c r="B13" s="3">
        <v>45793</v>
      </c>
      <c r="C13" s="1">
        <v>25017</v>
      </c>
      <c r="D13" s="1">
        <v>25012</v>
      </c>
      <c r="E13" s="1">
        <f t="shared" si="0"/>
        <v>-5</v>
      </c>
      <c r="F13" s="1">
        <v>877</v>
      </c>
      <c r="G13" s="2">
        <f t="shared" si="2"/>
        <v>0.88</v>
      </c>
      <c r="I13" s="2" t="str">
        <f t="shared" si="1"/>
        <v/>
      </c>
    </row>
    <row r="14" spans="1:14" x14ac:dyDescent="0.2">
      <c r="A14" s="1">
        <v>11</v>
      </c>
      <c r="B14" s="3">
        <v>45796</v>
      </c>
      <c r="C14" s="1">
        <v>25008</v>
      </c>
      <c r="D14" s="1">
        <v>24927</v>
      </c>
      <c r="E14" s="1">
        <f t="shared" si="0"/>
        <v>-81</v>
      </c>
      <c r="F14" s="6">
        <v>817</v>
      </c>
      <c r="G14" s="2">
        <f t="shared" si="2"/>
        <v>0.82</v>
      </c>
      <c r="I14" s="2" t="str">
        <f t="shared" si="1"/>
        <v/>
      </c>
    </row>
    <row r="15" spans="1:14" x14ac:dyDescent="0.2">
      <c r="A15" s="1">
        <v>12</v>
      </c>
      <c r="B15" s="3">
        <v>45797</v>
      </c>
      <c r="C15" s="1">
        <v>24916</v>
      </c>
      <c r="D15" s="1">
        <v>24677</v>
      </c>
      <c r="E15" s="1">
        <f t="shared" si="0"/>
        <v>-239</v>
      </c>
      <c r="F15" s="6">
        <v>-98</v>
      </c>
      <c r="G15" s="2">
        <f t="shared" si="2"/>
        <v>-0.1</v>
      </c>
      <c r="I15" s="2" t="str">
        <f t="shared" si="1"/>
        <v/>
      </c>
    </row>
    <row r="16" spans="1:14" x14ac:dyDescent="0.2">
      <c r="A16" s="1">
        <v>13</v>
      </c>
      <c r="B16" s="3">
        <v>45798</v>
      </c>
      <c r="C16" s="1">
        <v>24795</v>
      </c>
      <c r="D16" s="1">
        <v>24807</v>
      </c>
      <c r="E16" s="1">
        <f t="shared" si="0"/>
        <v>12</v>
      </c>
      <c r="F16" s="6">
        <v>-1289</v>
      </c>
      <c r="G16" s="2">
        <f t="shared" si="2"/>
        <v>-1.29</v>
      </c>
      <c r="I16" s="2" t="str">
        <f t="shared" si="1"/>
        <v/>
      </c>
    </row>
    <row r="17" spans="1:10" x14ac:dyDescent="0.2">
      <c r="A17" s="1">
        <v>14</v>
      </c>
      <c r="B17" s="3">
        <v>45799</v>
      </c>
      <c r="C17" s="1">
        <v>24590</v>
      </c>
      <c r="D17" s="1">
        <v>24616</v>
      </c>
      <c r="E17" s="1">
        <f t="shared" si="0"/>
        <v>26</v>
      </c>
      <c r="F17" s="1">
        <v>1110</v>
      </c>
      <c r="G17" s="2">
        <f t="shared" si="2"/>
        <v>1.1100000000000001</v>
      </c>
      <c r="I17" s="2" t="str">
        <f t="shared" si="1"/>
        <v/>
      </c>
      <c r="J17" s="2" t="s">
        <v>30</v>
      </c>
    </row>
    <row r="18" spans="1:10" x14ac:dyDescent="0.2">
      <c r="A18" s="1">
        <v>15</v>
      </c>
      <c r="B18" s="3">
        <v>45800</v>
      </c>
      <c r="C18" s="1">
        <v>24781</v>
      </c>
      <c r="D18" s="1">
        <v>24836</v>
      </c>
      <c r="E18" s="1">
        <f t="shared" si="0"/>
        <v>55</v>
      </c>
      <c r="F18" s="6">
        <v>-3000</v>
      </c>
      <c r="G18" s="2">
        <f t="shared" si="2"/>
        <v>-3</v>
      </c>
      <c r="I18" s="2" t="str">
        <f t="shared" si="1"/>
        <v/>
      </c>
      <c r="J18" s="8"/>
    </row>
    <row r="19" spans="1:10" x14ac:dyDescent="0.2">
      <c r="A19" s="1">
        <v>16</v>
      </c>
      <c r="B19" s="3">
        <v>45803</v>
      </c>
      <c r="C19" s="1">
        <v>25041</v>
      </c>
      <c r="D19" s="1">
        <v>25004</v>
      </c>
      <c r="E19" s="1">
        <f t="shared" si="0"/>
        <v>-37</v>
      </c>
      <c r="F19" s="6">
        <v>-285</v>
      </c>
      <c r="G19" s="2">
        <f t="shared" si="2"/>
        <v>-0.28999999999999998</v>
      </c>
      <c r="I19" s="2" t="str">
        <f t="shared" si="1"/>
        <v/>
      </c>
    </row>
    <row r="20" spans="1:10" x14ac:dyDescent="0.2">
      <c r="A20" s="1">
        <v>17</v>
      </c>
      <c r="B20" s="3">
        <v>45804</v>
      </c>
      <c r="C20" s="1">
        <v>24826</v>
      </c>
      <c r="D20" s="1">
        <v>24818</v>
      </c>
      <c r="E20" s="1">
        <f t="shared" si="0"/>
        <v>-8</v>
      </c>
      <c r="F20" s="1">
        <v>-3000</v>
      </c>
      <c r="G20" s="2">
        <f t="shared" si="2"/>
        <v>-3</v>
      </c>
      <c r="I20" s="2" t="str">
        <f t="shared" si="1"/>
        <v/>
      </c>
    </row>
    <row r="21" spans="1:10" x14ac:dyDescent="0.2">
      <c r="A21" s="1">
        <v>18</v>
      </c>
      <c r="B21" s="3">
        <v>45805</v>
      </c>
      <c r="C21" s="1">
        <v>24806</v>
      </c>
      <c r="D21" s="1">
        <v>24774</v>
      </c>
      <c r="E21" s="1">
        <f t="shared" si="0"/>
        <v>-32</v>
      </c>
      <c r="F21" s="1">
        <v>4298</v>
      </c>
      <c r="G21" s="2">
        <f t="shared" si="2"/>
        <v>4.3</v>
      </c>
      <c r="I21" s="2" t="str">
        <f t="shared" si="1"/>
        <v/>
      </c>
    </row>
    <row r="22" spans="1:10" x14ac:dyDescent="0.2">
      <c r="A22" s="1">
        <v>19</v>
      </c>
      <c r="B22" s="3">
        <v>45806</v>
      </c>
      <c r="C22" s="1">
        <v>24808</v>
      </c>
      <c r="D22" s="1">
        <v>24758</v>
      </c>
      <c r="E22" s="1">
        <f t="shared" si="0"/>
        <v>-50</v>
      </c>
      <c r="F22" s="1">
        <v>548</v>
      </c>
      <c r="G22" s="2">
        <f t="shared" si="2"/>
        <v>0.55000000000000004</v>
      </c>
      <c r="I22" s="2" t="str">
        <f t="shared" si="1"/>
        <v/>
      </c>
      <c r="J22" s="2" t="s">
        <v>30</v>
      </c>
    </row>
    <row r="23" spans="1:10" x14ac:dyDescent="0.2">
      <c r="A23" s="1">
        <v>20</v>
      </c>
      <c r="B23" s="3">
        <v>45807</v>
      </c>
      <c r="C23" s="1">
        <v>24819</v>
      </c>
      <c r="D23" s="1">
        <v>24766</v>
      </c>
      <c r="E23" s="1">
        <f t="shared" si="0"/>
        <v>-53</v>
      </c>
      <c r="F23" s="1">
        <v>-293</v>
      </c>
      <c r="G23" s="2">
        <f t="shared" si="2"/>
        <v>-0.28999999999999998</v>
      </c>
      <c r="I23" s="2" t="str">
        <f t="shared" si="1"/>
        <v/>
      </c>
    </row>
    <row r="24" spans="1:10" x14ac:dyDescent="0.2">
      <c r="A24" s="1">
        <v>21</v>
      </c>
      <c r="B24" s="3"/>
      <c r="E24" s="1" t="str">
        <f t="shared" si="0"/>
        <v/>
      </c>
      <c r="I24" s="2" t="str">
        <f t="shared" si="1"/>
        <v/>
      </c>
    </row>
    <row r="25" spans="1:10" x14ac:dyDescent="0.2">
      <c r="E25" s="1" t="str">
        <f t="shared" si="0"/>
        <v/>
      </c>
      <c r="I25" s="2" t="str">
        <f t="shared" si="1"/>
        <v/>
      </c>
    </row>
    <row r="26" spans="1:10" x14ac:dyDescent="0.2">
      <c r="E26" s="1" t="str">
        <f t="shared" si="0"/>
        <v/>
      </c>
      <c r="I26" s="2" t="str">
        <f t="shared" si="1"/>
        <v/>
      </c>
    </row>
  </sheetData>
  <mergeCells count="2">
    <mergeCell ref="A1:G1"/>
    <mergeCell ref="H1:I1"/>
  </mergeCells>
  <conditionalFormatting sqref="G4:H1048576 G1:G3">
    <cfRule type="cellIs" dxfId="4" priority="1" operator="less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A11E3-0BF1-294E-BEB3-C48259272FAA}">
  <dimension ref="A1:O32"/>
  <sheetViews>
    <sheetView tabSelected="1" zoomScaleNormal="100" workbookViewId="0">
      <selection activeCell="M16" sqref="M16:O16"/>
    </sheetView>
  </sheetViews>
  <sheetFormatPr baseColWidth="10" defaultRowHeight="16" x14ac:dyDescent="0.2"/>
  <cols>
    <col min="1" max="1" width="6.6640625" style="1" customWidth="1"/>
    <col min="2" max="2" width="17.33203125" style="1" bestFit="1" customWidth="1"/>
    <col min="3" max="3" width="11.33203125" style="1" bestFit="1" customWidth="1"/>
    <col min="4" max="4" width="10.83203125" style="1"/>
    <col min="5" max="5" width="14.33203125" style="1" bestFit="1" customWidth="1"/>
    <col min="6" max="6" width="10.83203125" style="1"/>
    <col min="7" max="9" width="9.1640625" style="2" customWidth="1"/>
    <col min="10" max="10" width="13.5" style="2" customWidth="1"/>
    <col min="11" max="16384" width="10.83203125" style="2"/>
  </cols>
  <sheetData>
    <row r="1" spans="1:15" ht="22" x14ac:dyDescent="0.2">
      <c r="A1" s="16" t="s">
        <v>35</v>
      </c>
      <c r="B1" s="16"/>
      <c r="C1" s="16"/>
      <c r="D1" s="16"/>
      <c r="E1" s="16"/>
      <c r="F1" s="16"/>
      <c r="G1" s="16"/>
      <c r="H1" s="16" t="s">
        <v>61</v>
      </c>
      <c r="I1" s="16"/>
    </row>
    <row r="2" spans="1:15" x14ac:dyDescent="0.2">
      <c r="A2" s="4" t="s">
        <v>0</v>
      </c>
      <c r="B2" s="4" t="s">
        <v>1</v>
      </c>
      <c r="C2" s="4" t="s">
        <v>6</v>
      </c>
      <c r="D2" s="4" t="s">
        <v>7</v>
      </c>
      <c r="E2" s="4" t="s">
        <v>8</v>
      </c>
      <c r="F2" s="4" t="s">
        <v>2</v>
      </c>
      <c r="G2" s="5" t="s">
        <v>3</v>
      </c>
      <c r="H2" s="5" t="s">
        <v>2</v>
      </c>
      <c r="I2" s="5" t="s">
        <v>3</v>
      </c>
    </row>
    <row r="3" spans="1:15" x14ac:dyDescent="0.2">
      <c r="A3" s="1">
        <v>1</v>
      </c>
      <c r="B3" s="3">
        <v>45810</v>
      </c>
      <c r="C3" s="1">
        <v>24571</v>
      </c>
      <c r="D3" s="1">
        <v>24648</v>
      </c>
      <c r="E3" s="1">
        <f t="shared" ref="E3:E26" si="0">IF(D3&lt;&gt;0, D3-C3,"")</f>
        <v>77</v>
      </c>
      <c r="F3" s="6">
        <v>-3000</v>
      </c>
      <c r="G3" s="2">
        <f>IF(F3&lt;&gt;0, ROUND(F3*100/$L$5,2),"")</f>
        <v>-3</v>
      </c>
      <c r="I3" s="2" t="str">
        <f>IF(H3&lt;&gt;0, ROUND(H3*100/$L$5,2),"")</f>
        <v/>
      </c>
      <c r="J3" s="2" t="s">
        <v>40</v>
      </c>
      <c r="K3" s="2" t="s">
        <v>5</v>
      </c>
      <c r="L3" s="2">
        <v>75</v>
      </c>
      <c r="M3" s="2" t="s">
        <v>21</v>
      </c>
      <c r="N3" s="2" t="s">
        <v>22</v>
      </c>
    </row>
    <row r="4" spans="1:15" x14ac:dyDescent="0.2">
      <c r="A4" s="1">
        <v>2</v>
      </c>
      <c r="B4" s="3">
        <v>45811</v>
      </c>
      <c r="C4" s="1">
        <v>24646</v>
      </c>
      <c r="D4" s="1">
        <v>24568</v>
      </c>
      <c r="E4" s="1">
        <f t="shared" si="0"/>
        <v>-78</v>
      </c>
      <c r="F4" s="6">
        <v>9137</v>
      </c>
      <c r="G4" s="2">
        <f>IF(F4&lt;&gt;0, ROUND(F4*100/$L$5,2),"")</f>
        <v>9.14</v>
      </c>
      <c r="I4" s="2" t="str">
        <f t="shared" ref="I4:I25" si="1">IF(H4&lt;&gt;0, ROUND(H4*100/$L$5,2),"")</f>
        <v/>
      </c>
      <c r="M4" s="2" t="s">
        <v>23</v>
      </c>
      <c r="N4" s="2" t="s">
        <v>24</v>
      </c>
    </row>
    <row r="5" spans="1:15" x14ac:dyDescent="0.2">
      <c r="A5" s="1">
        <v>2</v>
      </c>
      <c r="B5" s="3">
        <v>45812</v>
      </c>
      <c r="C5" s="1">
        <v>24553</v>
      </c>
      <c r="D5" s="1">
        <v>24629</v>
      </c>
      <c r="E5" s="1">
        <f t="shared" si="0"/>
        <v>76</v>
      </c>
      <c r="F5" s="6">
        <v>1508</v>
      </c>
      <c r="G5" s="2">
        <f>IF(F5&lt;&gt;0, ROUND(F5*100/$L$5,2),"")</f>
        <v>1.51</v>
      </c>
      <c r="I5" s="2" t="str">
        <f t="shared" si="1"/>
        <v/>
      </c>
      <c r="K5" s="2" t="s">
        <v>4</v>
      </c>
      <c r="L5" s="2">
        <v>100000</v>
      </c>
      <c r="M5" s="2" t="s">
        <v>25</v>
      </c>
      <c r="N5" s="7">
        <v>0.40625</v>
      </c>
    </row>
    <row r="6" spans="1:15" x14ac:dyDescent="0.2">
      <c r="A6" s="1">
        <v>3</v>
      </c>
      <c r="B6" s="3">
        <v>45813</v>
      </c>
      <c r="C6" s="1">
        <v>24747</v>
      </c>
      <c r="D6" s="1">
        <v>24742</v>
      </c>
      <c r="E6" s="1">
        <f t="shared" si="0"/>
        <v>-5</v>
      </c>
      <c r="F6" s="6">
        <v>-479</v>
      </c>
      <c r="G6" s="2">
        <f>IF(F6&lt;&gt;0, ROUND(F6*100/$L$5,2),"")</f>
        <v>-0.48</v>
      </c>
      <c r="I6" s="2" t="str">
        <f t="shared" si="1"/>
        <v/>
      </c>
      <c r="K6" s="2" t="s">
        <v>9</v>
      </c>
      <c r="L6" s="2" t="s">
        <v>10</v>
      </c>
      <c r="M6" s="2" t="s">
        <v>11</v>
      </c>
      <c r="N6" s="7">
        <v>0.125</v>
      </c>
    </row>
    <row r="7" spans="1:15" x14ac:dyDescent="0.2">
      <c r="A7" s="1">
        <v>4</v>
      </c>
      <c r="B7" s="3">
        <v>45814</v>
      </c>
      <c r="C7" s="1">
        <v>24687</v>
      </c>
      <c r="D7" s="1">
        <v>24999</v>
      </c>
      <c r="E7" s="1">
        <f t="shared" si="0"/>
        <v>312</v>
      </c>
      <c r="F7" s="1">
        <v>22</v>
      </c>
      <c r="G7" s="2">
        <f>IF(F7&lt;&gt;0, ROUND(F7*100/$L$5,2),"")</f>
        <v>0.02</v>
      </c>
      <c r="I7" s="2" t="str">
        <f t="shared" si="1"/>
        <v/>
      </c>
    </row>
    <row r="8" spans="1:15" x14ac:dyDescent="0.2">
      <c r="A8" s="1">
        <v>5</v>
      </c>
      <c r="B8" s="3">
        <v>45817</v>
      </c>
      <c r="C8" s="1">
        <v>25109</v>
      </c>
      <c r="D8" s="1">
        <v>25098</v>
      </c>
      <c r="E8" s="1">
        <f t="shared" si="0"/>
        <v>-11</v>
      </c>
      <c r="F8" s="1">
        <v>2468</v>
      </c>
      <c r="G8" s="2">
        <f t="shared" ref="G8:G25" si="2">IF(F8&lt;&gt;0, ROUND(F8*100/$L$5,2),"")</f>
        <v>2.4700000000000002</v>
      </c>
      <c r="I8" s="2" t="str">
        <f t="shared" si="1"/>
        <v/>
      </c>
      <c r="K8" s="2" t="s">
        <v>47</v>
      </c>
      <c r="L8" s="2">
        <f>ROUND(COUNTIF(G3:G23, "&gt;=0")/COUNT(G3:G23)%,2)</f>
        <v>47.62</v>
      </c>
    </row>
    <row r="9" spans="1:15" x14ac:dyDescent="0.2">
      <c r="A9" s="1">
        <v>6</v>
      </c>
      <c r="B9" s="3">
        <v>45818</v>
      </c>
      <c r="C9" s="1">
        <v>25108</v>
      </c>
      <c r="D9" s="1">
        <v>25102</v>
      </c>
      <c r="E9" s="1">
        <f t="shared" si="0"/>
        <v>-6</v>
      </c>
      <c r="F9" s="11">
        <v>2093</v>
      </c>
      <c r="G9" s="2">
        <f t="shared" si="2"/>
        <v>2.09</v>
      </c>
      <c r="I9" s="2" t="str">
        <f t="shared" si="1"/>
        <v/>
      </c>
      <c r="K9" s="2" t="s">
        <v>48</v>
      </c>
      <c r="L9" s="2">
        <f>ROUND(COUNTIF(G3:G23, "&lt;0")/COUNT(G3:G23)%,2)</f>
        <v>52.38</v>
      </c>
      <c r="M9" s="2" t="s">
        <v>43</v>
      </c>
      <c r="N9" s="2" t="s">
        <v>41</v>
      </c>
      <c r="O9" s="2">
        <v>700</v>
      </c>
    </row>
    <row r="10" spans="1:15" x14ac:dyDescent="0.2">
      <c r="A10" s="1">
        <v>7</v>
      </c>
      <c r="B10" s="3">
        <v>45819</v>
      </c>
      <c r="C10" s="1">
        <v>25126</v>
      </c>
      <c r="D10" s="1">
        <v>25144</v>
      </c>
      <c r="E10" s="1">
        <f t="shared" si="0"/>
        <v>18</v>
      </c>
      <c r="F10" s="11">
        <v>-1651</v>
      </c>
      <c r="G10" s="2">
        <f t="shared" si="2"/>
        <v>-1.65</v>
      </c>
      <c r="I10" s="2" t="str">
        <f t="shared" si="1"/>
        <v/>
      </c>
      <c r="N10" s="2" t="s">
        <v>42</v>
      </c>
      <c r="O10" s="2">
        <v>600</v>
      </c>
    </row>
    <row r="11" spans="1:15" x14ac:dyDescent="0.2">
      <c r="A11" s="1">
        <v>8</v>
      </c>
      <c r="B11" s="3">
        <v>45820</v>
      </c>
      <c r="C11" s="1">
        <v>25103</v>
      </c>
      <c r="D11" s="1">
        <v>24906</v>
      </c>
      <c r="E11" s="1">
        <f t="shared" si="0"/>
        <v>-197</v>
      </c>
      <c r="F11" s="6">
        <v>-1101</v>
      </c>
      <c r="G11" s="2">
        <f t="shared" si="2"/>
        <v>-1.1000000000000001</v>
      </c>
      <c r="I11" s="2" t="str">
        <f t="shared" si="1"/>
        <v/>
      </c>
      <c r="K11" s="2" t="s">
        <v>51</v>
      </c>
      <c r="L11" s="2">
        <f>SUM(G3:G28)</f>
        <v>5.6800000000000006</v>
      </c>
      <c r="N11" s="2" t="s">
        <v>44</v>
      </c>
      <c r="O11" s="2">
        <v>500</v>
      </c>
    </row>
    <row r="12" spans="1:15" x14ac:dyDescent="0.2">
      <c r="A12" s="1">
        <v>9</v>
      </c>
      <c r="B12" s="3">
        <v>45821</v>
      </c>
      <c r="C12" s="1">
        <v>24620</v>
      </c>
      <c r="D12" s="1">
        <v>24664</v>
      </c>
      <c r="E12" s="1">
        <f t="shared" si="0"/>
        <v>44</v>
      </c>
      <c r="F12" s="6">
        <v>-1679</v>
      </c>
      <c r="G12" s="2">
        <f t="shared" si="2"/>
        <v>-1.68</v>
      </c>
      <c r="I12" s="2" t="str">
        <f t="shared" si="1"/>
        <v/>
      </c>
      <c r="J12" s="2" t="s">
        <v>46</v>
      </c>
      <c r="N12" s="2" t="s">
        <v>45</v>
      </c>
      <c r="O12" s="2">
        <v>400</v>
      </c>
    </row>
    <row r="13" spans="1:15" x14ac:dyDescent="0.2">
      <c r="A13" s="1">
        <v>10</v>
      </c>
      <c r="B13" s="3">
        <v>45824</v>
      </c>
      <c r="C13" s="1">
        <v>24767</v>
      </c>
      <c r="D13" s="1">
        <v>24944</v>
      </c>
      <c r="E13" s="1">
        <f t="shared" si="0"/>
        <v>177</v>
      </c>
      <c r="F13" s="1">
        <v>-1747</v>
      </c>
      <c r="G13" s="2">
        <f t="shared" si="2"/>
        <v>-1.75</v>
      </c>
      <c r="I13" s="2" t="str">
        <f t="shared" si="1"/>
        <v/>
      </c>
    </row>
    <row r="14" spans="1:15" x14ac:dyDescent="0.2">
      <c r="A14" s="1">
        <v>11</v>
      </c>
      <c r="B14" s="3">
        <v>45825</v>
      </c>
      <c r="C14" s="1">
        <v>24880</v>
      </c>
      <c r="D14" s="1">
        <v>24852</v>
      </c>
      <c r="E14" s="1">
        <f t="shared" si="0"/>
        <v>-28</v>
      </c>
      <c r="F14" s="6">
        <v>1140</v>
      </c>
      <c r="G14" s="2">
        <f t="shared" si="2"/>
        <v>1.1399999999999999</v>
      </c>
      <c r="I14" s="2" t="str">
        <f t="shared" si="1"/>
        <v/>
      </c>
    </row>
    <row r="15" spans="1:15" x14ac:dyDescent="0.2">
      <c r="A15" s="1">
        <v>12</v>
      </c>
      <c r="B15" s="3">
        <v>45826</v>
      </c>
      <c r="C15" s="1">
        <v>24937</v>
      </c>
      <c r="D15" s="1">
        <v>24815</v>
      </c>
      <c r="E15" s="1">
        <f t="shared" si="0"/>
        <v>-122</v>
      </c>
      <c r="F15" s="6">
        <v>1605</v>
      </c>
      <c r="G15" s="2">
        <f t="shared" si="2"/>
        <v>1.61</v>
      </c>
      <c r="I15" s="2" t="str">
        <f t="shared" si="1"/>
        <v/>
      </c>
    </row>
    <row r="16" spans="1:15" x14ac:dyDescent="0.2">
      <c r="A16" s="1">
        <v>13</v>
      </c>
      <c r="B16" s="3">
        <v>45827</v>
      </c>
      <c r="C16" s="1">
        <v>24840</v>
      </c>
      <c r="D16" s="1">
        <v>24810</v>
      </c>
      <c r="E16" s="1">
        <f t="shared" si="0"/>
        <v>-30</v>
      </c>
      <c r="F16" s="6">
        <v>-584</v>
      </c>
      <c r="G16" s="2">
        <f t="shared" si="2"/>
        <v>-0.57999999999999996</v>
      </c>
      <c r="I16" s="2" t="str">
        <f t="shared" si="1"/>
        <v/>
      </c>
      <c r="M16" s="17" t="s">
        <v>61</v>
      </c>
      <c r="N16" s="17"/>
      <c r="O16" s="17"/>
    </row>
    <row r="17" spans="1:14" x14ac:dyDescent="0.2">
      <c r="A17" s="1">
        <v>14</v>
      </c>
      <c r="B17" s="3">
        <v>45828</v>
      </c>
      <c r="C17" s="1">
        <v>24874</v>
      </c>
      <c r="D17" s="1">
        <v>25046</v>
      </c>
      <c r="E17" s="1">
        <f t="shared" si="0"/>
        <v>172</v>
      </c>
      <c r="F17" s="1">
        <v>-1836</v>
      </c>
      <c r="G17" s="2">
        <f t="shared" si="2"/>
        <v>-1.84</v>
      </c>
      <c r="I17" s="2" t="str">
        <f t="shared" si="1"/>
        <v/>
      </c>
      <c r="M17" s="2" t="s">
        <v>21</v>
      </c>
      <c r="N17" s="2" t="s">
        <v>82</v>
      </c>
    </row>
    <row r="18" spans="1:14" x14ac:dyDescent="0.2">
      <c r="A18" s="1">
        <v>15</v>
      </c>
      <c r="B18" s="3">
        <v>45831</v>
      </c>
      <c r="C18" s="1">
        <v>24871</v>
      </c>
      <c r="D18" s="1">
        <v>24987</v>
      </c>
      <c r="E18" s="1">
        <f t="shared" si="0"/>
        <v>116</v>
      </c>
      <c r="F18" s="6">
        <v>-834</v>
      </c>
      <c r="G18" s="2">
        <f t="shared" si="2"/>
        <v>-0.83</v>
      </c>
      <c r="I18" s="2" t="str">
        <f t="shared" si="1"/>
        <v/>
      </c>
      <c r="J18" s="8"/>
      <c r="M18" s="2" t="s">
        <v>23</v>
      </c>
      <c r="N18" s="2" t="s">
        <v>83</v>
      </c>
    </row>
    <row r="19" spans="1:14" x14ac:dyDescent="0.2">
      <c r="A19" s="1">
        <v>16</v>
      </c>
      <c r="B19" s="3">
        <v>45832</v>
      </c>
      <c r="C19" s="1">
        <v>25176</v>
      </c>
      <c r="D19" s="1">
        <v>25119</v>
      </c>
      <c r="E19" s="1">
        <f t="shared" si="0"/>
        <v>-57</v>
      </c>
      <c r="F19" s="6">
        <v>-3000</v>
      </c>
      <c r="G19" s="2">
        <f t="shared" si="2"/>
        <v>-3</v>
      </c>
      <c r="I19" s="2" t="str">
        <f t="shared" si="1"/>
        <v/>
      </c>
      <c r="M19" s="2" t="s">
        <v>25</v>
      </c>
      <c r="N19" s="7">
        <v>0.40625</v>
      </c>
    </row>
    <row r="20" spans="1:14" x14ac:dyDescent="0.2">
      <c r="A20" s="1">
        <v>17</v>
      </c>
      <c r="B20" s="3">
        <v>45833</v>
      </c>
      <c r="C20" s="1">
        <v>25188</v>
      </c>
      <c r="D20" s="1">
        <v>25235</v>
      </c>
      <c r="E20" s="1">
        <f t="shared" si="0"/>
        <v>47</v>
      </c>
      <c r="F20" s="1">
        <v>2018</v>
      </c>
      <c r="G20" s="2">
        <f t="shared" si="2"/>
        <v>2.02</v>
      </c>
      <c r="I20" s="2" t="str">
        <f t="shared" si="1"/>
        <v/>
      </c>
      <c r="M20" s="2" t="s">
        <v>11</v>
      </c>
      <c r="N20" s="7">
        <v>0.125</v>
      </c>
    </row>
    <row r="21" spans="1:14" x14ac:dyDescent="0.2">
      <c r="A21" s="1">
        <v>18</v>
      </c>
      <c r="B21" s="3">
        <v>45834</v>
      </c>
      <c r="C21" s="1">
        <v>25346</v>
      </c>
      <c r="D21" s="1">
        <v>25543</v>
      </c>
      <c r="E21" s="1">
        <f t="shared" si="0"/>
        <v>197</v>
      </c>
      <c r="F21" s="1">
        <v>-300</v>
      </c>
      <c r="G21" s="2">
        <f t="shared" si="2"/>
        <v>-0.3</v>
      </c>
      <c r="I21" s="2" t="str">
        <f t="shared" si="1"/>
        <v/>
      </c>
      <c r="M21" s="15" t="s">
        <v>84</v>
      </c>
      <c r="N21" s="2" t="s">
        <v>85</v>
      </c>
    </row>
    <row r="22" spans="1:14" x14ac:dyDescent="0.2">
      <c r="A22" s="1">
        <v>19</v>
      </c>
      <c r="B22" s="3">
        <v>45835</v>
      </c>
      <c r="C22" s="1">
        <v>25535</v>
      </c>
      <c r="D22" s="1">
        <v>25360</v>
      </c>
      <c r="E22" s="1">
        <f t="shared" si="0"/>
        <v>-175</v>
      </c>
      <c r="F22" s="1">
        <v>1697</v>
      </c>
      <c r="G22" s="2">
        <f t="shared" si="2"/>
        <v>1.7</v>
      </c>
      <c r="I22" s="2" t="str">
        <f t="shared" si="1"/>
        <v/>
      </c>
      <c r="M22" s="2" t="s">
        <v>58</v>
      </c>
    </row>
    <row r="23" spans="1:14" x14ac:dyDescent="0.2">
      <c r="A23" s="1">
        <v>20</v>
      </c>
      <c r="B23" s="3">
        <v>45838</v>
      </c>
      <c r="C23" s="1">
        <v>25589</v>
      </c>
      <c r="D23" s="1">
        <v>25504</v>
      </c>
      <c r="E23" s="1">
        <f t="shared" si="0"/>
        <v>-85</v>
      </c>
      <c r="F23" s="1">
        <v>188</v>
      </c>
      <c r="G23" s="2">
        <f t="shared" si="2"/>
        <v>0.19</v>
      </c>
      <c r="I23" s="2" t="str">
        <f t="shared" si="1"/>
        <v/>
      </c>
      <c r="M23" s="8" t="s">
        <v>86</v>
      </c>
      <c r="N23" s="8"/>
    </row>
    <row r="24" spans="1:14" x14ac:dyDescent="0.2">
      <c r="A24" s="1">
        <v>21</v>
      </c>
      <c r="B24" s="3"/>
      <c r="E24" s="1" t="str">
        <f t="shared" si="0"/>
        <v/>
      </c>
      <c r="G24" s="2" t="str">
        <f t="shared" si="2"/>
        <v/>
      </c>
      <c r="I24" s="2" t="str">
        <f t="shared" si="1"/>
        <v/>
      </c>
      <c r="N24" s="8" t="s">
        <v>87</v>
      </c>
    </row>
    <row r="25" spans="1:14" x14ac:dyDescent="0.2">
      <c r="A25" s="1">
        <v>22</v>
      </c>
      <c r="B25" s="3"/>
      <c r="E25" s="1" t="str">
        <f t="shared" si="0"/>
        <v/>
      </c>
      <c r="G25" s="2" t="str">
        <f t="shared" si="2"/>
        <v/>
      </c>
      <c r="I25" s="2" t="str">
        <f t="shared" si="1"/>
        <v/>
      </c>
      <c r="N25" s="8" t="s">
        <v>88</v>
      </c>
    </row>
    <row r="26" spans="1:14" x14ac:dyDescent="0.2">
      <c r="E26" s="1" t="str">
        <f t="shared" si="0"/>
        <v/>
      </c>
      <c r="N26" s="8" t="s">
        <v>89</v>
      </c>
    </row>
    <row r="27" spans="1:14" x14ac:dyDescent="0.2">
      <c r="M27" s="2" t="s">
        <v>90</v>
      </c>
    </row>
    <row r="28" spans="1:14" x14ac:dyDescent="0.2">
      <c r="N28" s="8" t="s">
        <v>91</v>
      </c>
    </row>
    <row r="30" spans="1:14" x14ac:dyDescent="0.2">
      <c r="M30" s="2" t="s">
        <v>47</v>
      </c>
      <c r="N30" s="2" t="e">
        <f>ROUND(COUNTIF(I2:I39, "&gt;=0")/COUNT(I2:I39)%,2)</f>
        <v>#DIV/0!</v>
      </c>
    </row>
    <row r="31" spans="1:14" x14ac:dyDescent="0.2">
      <c r="M31" s="2" t="s">
        <v>48</v>
      </c>
      <c r="N31" s="2" t="e">
        <f>ROUND(COUNTIF(I3:I40, "&gt;=0")/COUNT(I3:I40)%,2)</f>
        <v>#DIV/0!</v>
      </c>
    </row>
    <row r="32" spans="1:14" x14ac:dyDescent="0.2">
      <c r="M32" s="2" t="s">
        <v>51</v>
      </c>
      <c r="N32" s="2">
        <f>SUM(G17:G42)</f>
        <v>-2.06</v>
      </c>
    </row>
  </sheetData>
  <mergeCells count="3">
    <mergeCell ref="A1:G1"/>
    <mergeCell ref="H1:I1"/>
    <mergeCell ref="M16:O16"/>
  </mergeCells>
  <conditionalFormatting sqref="G1:G1048576">
    <cfRule type="cellIs" dxfId="3" priority="1" operator="less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6893F-5369-3D4D-A63A-8CC1A9E97AC1}">
  <dimension ref="A1:U26"/>
  <sheetViews>
    <sheetView zoomScaleNormal="100" workbookViewId="0">
      <selection activeCell="I3" sqref="I3:I27"/>
    </sheetView>
  </sheetViews>
  <sheetFormatPr baseColWidth="10" defaultRowHeight="16" x14ac:dyDescent="0.2"/>
  <cols>
    <col min="1" max="1" width="6.6640625" style="1" customWidth="1"/>
    <col min="2" max="2" width="17.33203125" style="1" bestFit="1" customWidth="1"/>
    <col min="3" max="3" width="11.33203125" style="1" bestFit="1" customWidth="1"/>
    <col min="4" max="4" width="10.83203125" style="1"/>
    <col min="5" max="5" width="14.33203125" style="1" bestFit="1" customWidth="1"/>
    <col min="6" max="6" width="10.83203125" style="1"/>
    <col min="7" max="10" width="9.1640625" style="2" customWidth="1"/>
    <col min="11" max="12" width="13.5" style="2" customWidth="1"/>
    <col min="13" max="16384" width="10.83203125" style="2"/>
  </cols>
  <sheetData>
    <row r="1" spans="1:21" ht="22" x14ac:dyDescent="0.2">
      <c r="A1" s="16" t="s">
        <v>35</v>
      </c>
      <c r="B1" s="16"/>
      <c r="C1" s="16"/>
      <c r="D1" s="16"/>
      <c r="E1" s="16"/>
      <c r="F1" s="16" t="s">
        <v>52</v>
      </c>
      <c r="G1" s="16"/>
      <c r="H1" s="9" t="s">
        <v>61</v>
      </c>
      <c r="I1" s="9"/>
      <c r="J1" s="16" t="s">
        <v>81</v>
      </c>
      <c r="K1" s="16"/>
    </row>
    <row r="2" spans="1:21" x14ac:dyDescent="0.2">
      <c r="A2" s="4" t="s">
        <v>0</v>
      </c>
      <c r="B2" s="4" t="s">
        <v>1</v>
      </c>
      <c r="C2" s="4" t="s">
        <v>6</v>
      </c>
      <c r="D2" s="4" t="s">
        <v>7</v>
      </c>
      <c r="E2" s="4" t="s">
        <v>8</v>
      </c>
      <c r="F2" s="4" t="s">
        <v>2</v>
      </c>
      <c r="G2" s="5" t="s">
        <v>3</v>
      </c>
      <c r="H2" s="19" t="s">
        <v>2</v>
      </c>
      <c r="I2" s="19" t="s">
        <v>3</v>
      </c>
      <c r="J2" s="5" t="s">
        <v>2</v>
      </c>
      <c r="K2" s="5" t="s">
        <v>3</v>
      </c>
      <c r="O2" s="17" t="s">
        <v>52</v>
      </c>
      <c r="P2" s="17"/>
      <c r="Q2" s="17"/>
      <c r="S2" s="17" t="s">
        <v>61</v>
      </c>
      <c r="T2" s="17"/>
      <c r="U2" s="17"/>
    </row>
    <row r="3" spans="1:21" x14ac:dyDescent="0.2">
      <c r="A3" s="1">
        <v>1</v>
      </c>
      <c r="B3" s="3">
        <v>45839</v>
      </c>
      <c r="C3" s="1">
        <v>25580</v>
      </c>
      <c r="D3" s="1">
        <v>25536</v>
      </c>
      <c r="E3" s="1">
        <f t="shared" ref="E3:E26" si="0">IF(D3&lt;&gt;0, D3-C3,"")</f>
        <v>-44</v>
      </c>
      <c r="F3" s="6">
        <v>1928</v>
      </c>
      <c r="G3" s="2">
        <f>IF(F3&lt;&gt;0, ROUND(F3*100/$N$5,2),"")</f>
        <v>1.93</v>
      </c>
      <c r="J3" s="2">
        <v>1717</v>
      </c>
      <c r="K3" s="2">
        <f>IF(J3&lt;&gt;0, ROUND(J3*100/$N$5,2),"")</f>
        <v>1.72</v>
      </c>
      <c r="M3" s="2" t="s">
        <v>5</v>
      </c>
      <c r="N3" s="2">
        <v>75</v>
      </c>
      <c r="O3" s="2" t="s">
        <v>21</v>
      </c>
      <c r="P3" s="2" t="s">
        <v>22</v>
      </c>
      <c r="S3" s="2" t="s">
        <v>21</v>
      </c>
      <c r="T3" s="2" t="s">
        <v>82</v>
      </c>
    </row>
    <row r="4" spans="1:21" x14ac:dyDescent="0.2">
      <c r="A4" s="1">
        <v>2</v>
      </c>
      <c r="B4" s="3">
        <v>45840</v>
      </c>
      <c r="C4" s="1">
        <v>25535</v>
      </c>
      <c r="D4" s="1">
        <v>25430</v>
      </c>
      <c r="E4" s="1">
        <f t="shared" si="0"/>
        <v>-105</v>
      </c>
      <c r="F4" s="6">
        <v>-216</v>
      </c>
      <c r="G4" s="2">
        <f>IF(F4&lt;&gt;0, ROUND(F4*100/$N$5,2),"")</f>
        <v>-0.22</v>
      </c>
      <c r="J4" s="2">
        <v>202</v>
      </c>
      <c r="K4" s="2">
        <f t="shared" ref="K4:K25" si="1">IF(J4&lt;&gt;0, ROUND(J4*100/$N$5,2),"")</f>
        <v>0.2</v>
      </c>
      <c r="O4" s="2" t="s">
        <v>23</v>
      </c>
      <c r="P4" s="2" t="s">
        <v>24</v>
      </c>
      <c r="S4" s="2" t="s">
        <v>23</v>
      </c>
      <c r="T4" s="2" t="s">
        <v>83</v>
      </c>
    </row>
    <row r="5" spans="1:21" x14ac:dyDescent="0.2">
      <c r="A5" s="1">
        <v>2</v>
      </c>
      <c r="B5" s="3">
        <v>45841</v>
      </c>
      <c r="C5" s="1">
        <v>25497</v>
      </c>
      <c r="D5" s="1">
        <v>25410</v>
      </c>
      <c r="E5" s="1">
        <f t="shared" si="0"/>
        <v>-87</v>
      </c>
      <c r="F5" s="6">
        <v>-398</v>
      </c>
      <c r="G5" s="2">
        <f>IF(F5&lt;&gt;0, ROUND(F5*100/$N$5,2),"")</f>
        <v>-0.4</v>
      </c>
      <c r="J5" s="2" t="s">
        <v>65</v>
      </c>
      <c r="M5" s="2" t="s">
        <v>4</v>
      </c>
      <c r="N5" s="2">
        <v>100000</v>
      </c>
      <c r="O5" s="2" t="s">
        <v>25</v>
      </c>
      <c r="P5" s="7">
        <v>0.40625</v>
      </c>
      <c r="S5" s="2" t="s">
        <v>25</v>
      </c>
      <c r="T5" s="7">
        <v>0.40625</v>
      </c>
    </row>
    <row r="6" spans="1:21" x14ac:dyDescent="0.2">
      <c r="A6" s="1">
        <v>3</v>
      </c>
      <c r="B6" s="3">
        <v>45842</v>
      </c>
      <c r="C6" s="1">
        <v>25393</v>
      </c>
      <c r="D6" s="1">
        <v>25453</v>
      </c>
      <c r="E6" s="1">
        <f t="shared" si="0"/>
        <v>60</v>
      </c>
      <c r="F6" s="6">
        <v>922</v>
      </c>
      <c r="G6" s="2">
        <f>IF(F6&lt;&gt;0, ROUND(F6*100/$N$5,2),"")</f>
        <v>0.92</v>
      </c>
      <c r="J6" s="2">
        <v>907</v>
      </c>
      <c r="K6" s="2">
        <f t="shared" si="1"/>
        <v>0.91</v>
      </c>
      <c r="M6" s="2" t="s">
        <v>9</v>
      </c>
      <c r="N6" s="2" t="s">
        <v>10</v>
      </c>
      <c r="O6" s="2" t="s">
        <v>11</v>
      </c>
      <c r="P6" s="7">
        <v>0.125</v>
      </c>
      <c r="S6" s="2" t="s">
        <v>11</v>
      </c>
      <c r="T6" s="7">
        <v>0.125</v>
      </c>
    </row>
    <row r="7" spans="1:21" x14ac:dyDescent="0.2">
      <c r="A7" s="1">
        <v>4</v>
      </c>
      <c r="B7" s="3">
        <v>45845</v>
      </c>
      <c r="C7" s="1">
        <v>25451</v>
      </c>
      <c r="D7" s="1">
        <v>25442</v>
      </c>
      <c r="E7" s="1">
        <f t="shared" si="0"/>
        <v>-9</v>
      </c>
      <c r="F7" s="1">
        <v>1020</v>
      </c>
      <c r="G7" s="2">
        <f>IF(F7&lt;&gt;0, ROUND(F7*100/$N$5,2),"")</f>
        <v>1.02</v>
      </c>
      <c r="K7" s="2" t="str">
        <f t="shared" si="1"/>
        <v/>
      </c>
      <c r="O7" s="15" t="s">
        <v>78</v>
      </c>
      <c r="S7" s="15" t="s">
        <v>84</v>
      </c>
      <c r="T7" s="2" t="s">
        <v>85</v>
      </c>
    </row>
    <row r="8" spans="1:21" x14ac:dyDescent="0.2">
      <c r="A8" s="1">
        <v>5</v>
      </c>
      <c r="B8" s="3">
        <v>45846</v>
      </c>
      <c r="C8" s="1">
        <v>25472</v>
      </c>
      <c r="D8" s="1">
        <v>25483</v>
      </c>
      <c r="E8" s="1">
        <f t="shared" si="0"/>
        <v>11</v>
      </c>
      <c r="F8" s="1">
        <v>1807</v>
      </c>
      <c r="G8" s="2">
        <f t="shared" ref="G8:G25" si="2">IF(F8&lt;&gt;0, ROUND(F8*100/$N$5,2),"")</f>
        <v>1.81</v>
      </c>
      <c r="K8" s="2" t="str">
        <f t="shared" si="1"/>
        <v/>
      </c>
      <c r="M8" s="2" t="s">
        <v>47</v>
      </c>
      <c r="N8" s="2">
        <f>ROUND(COUNTIF(G3:G25, "&gt;=0")/COUNT(G3:G25)%,2)</f>
        <v>65.22</v>
      </c>
      <c r="O8" s="2" t="s">
        <v>58</v>
      </c>
      <c r="S8" s="2" t="s">
        <v>58</v>
      </c>
    </row>
    <row r="9" spans="1:21" x14ac:dyDescent="0.2">
      <c r="A9" s="1">
        <v>6</v>
      </c>
      <c r="B9" s="3">
        <v>45847</v>
      </c>
      <c r="C9" s="1">
        <v>25482</v>
      </c>
      <c r="D9" s="1">
        <v>25462</v>
      </c>
      <c r="E9" s="1">
        <f t="shared" si="0"/>
        <v>-20</v>
      </c>
      <c r="F9" s="11">
        <v>381</v>
      </c>
      <c r="G9" s="2">
        <f t="shared" si="2"/>
        <v>0.38</v>
      </c>
      <c r="K9" s="2" t="str">
        <f t="shared" si="1"/>
        <v/>
      </c>
      <c r="M9" s="2" t="s">
        <v>48</v>
      </c>
      <c r="N9" s="2">
        <f>ROUND(COUNTIF(G3:G25, "&lt;0")/COUNT(G3:G25)%,2)</f>
        <v>34.78</v>
      </c>
      <c r="O9" s="2" t="s">
        <v>70</v>
      </c>
      <c r="P9" s="8" t="s">
        <v>71</v>
      </c>
      <c r="S9" s="8" t="s">
        <v>86</v>
      </c>
      <c r="T9" s="8"/>
    </row>
    <row r="10" spans="1:21" x14ac:dyDescent="0.2">
      <c r="A10" s="1">
        <v>7</v>
      </c>
      <c r="B10" s="3">
        <v>45848</v>
      </c>
      <c r="C10" s="1">
        <v>25438</v>
      </c>
      <c r="D10" s="1">
        <v>25363</v>
      </c>
      <c r="E10" s="1">
        <f t="shared" si="0"/>
        <v>-75</v>
      </c>
      <c r="F10" s="11">
        <v>570</v>
      </c>
      <c r="G10" s="2">
        <f t="shared" si="2"/>
        <v>0.56999999999999995</v>
      </c>
      <c r="K10" s="2" t="str">
        <f t="shared" si="1"/>
        <v/>
      </c>
      <c r="O10" s="2" t="s">
        <v>72</v>
      </c>
      <c r="P10" s="8" t="s">
        <v>73</v>
      </c>
      <c r="T10" s="8" t="s">
        <v>87</v>
      </c>
    </row>
    <row r="11" spans="1:21" x14ac:dyDescent="0.2">
      <c r="A11" s="1">
        <v>8</v>
      </c>
      <c r="B11" s="3">
        <v>45849</v>
      </c>
      <c r="C11" s="1">
        <v>25315</v>
      </c>
      <c r="D11" s="1">
        <v>25166</v>
      </c>
      <c r="E11" s="1">
        <f t="shared" si="0"/>
        <v>-149</v>
      </c>
      <c r="F11" s="6">
        <v>-128</v>
      </c>
      <c r="G11" s="2">
        <f t="shared" si="2"/>
        <v>-0.13</v>
      </c>
      <c r="K11" s="2" t="str">
        <f t="shared" si="1"/>
        <v/>
      </c>
      <c r="M11" s="2" t="s">
        <v>51</v>
      </c>
      <c r="N11" s="2">
        <f>SUM(G3:G28)</f>
        <v>11.16</v>
      </c>
      <c r="O11" s="2" t="s">
        <v>47</v>
      </c>
      <c r="P11" s="2">
        <f>ROUND(COUNTIF(G3:G25, "&gt;=0")/COUNT(G3:G25)%,2)</f>
        <v>65.22</v>
      </c>
      <c r="T11" s="8" t="s">
        <v>88</v>
      </c>
    </row>
    <row r="12" spans="1:21" x14ac:dyDescent="0.2">
      <c r="A12" s="1">
        <v>9</v>
      </c>
      <c r="B12" s="3">
        <v>45852</v>
      </c>
      <c r="C12" s="1">
        <v>25089</v>
      </c>
      <c r="D12" s="1">
        <v>25107</v>
      </c>
      <c r="E12" s="1">
        <f t="shared" si="0"/>
        <v>18</v>
      </c>
      <c r="F12" s="6">
        <v>795</v>
      </c>
      <c r="G12" s="2">
        <f t="shared" si="2"/>
        <v>0.8</v>
      </c>
      <c r="K12" s="2" t="str">
        <f t="shared" si="1"/>
        <v/>
      </c>
      <c r="O12" s="2" t="s">
        <v>48</v>
      </c>
      <c r="P12" s="2">
        <f>ROUND(COUNTIF(G3:G25, "&lt;0")/COUNT(G3:G25)%,2)</f>
        <v>34.78</v>
      </c>
      <c r="T12" s="8" t="s">
        <v>89</v>
      </c>
    </row>
    <row r="13" spans="1:21" x14ac:dyDescent="0.2">
      <c r="A13" s="1">
        <v>10</v>
      </c>
      <c r="B13" s="3">
        <v>45853</v>
      </c>
      <c r="C13" s="1">
        <v>25101</v>
      </c>
      <c r="D13" s="1">
        <v>25161</v>
      </c>
      <c r="E13" s="1">
        <f t="shared" si="0"/>
        <v>60</v>
      </c>
      <c r="F13" s="1">
        <v>924</v>
      </c>
      <c r="G13" s="2">
        <f t="shared" si="2"/>
        <v>0.92</v>
      </c>
      <c r="K13" s="2" t="str">
        <f t="shared" si="1"/>
        <v/>
      </c>
      <c r="O13" s="2" t="s">
        <v>51</v>
      </c>
      <c r="P13" s="2">
        <f>SUM(G3:G28)</f>
        <v>11.16</v>
      </c>
      <c r="S13" s="2" t="s">
        <v>90</v>
      </c>
    </row>
    <row r="14" spans="1:21" x14ac:dyDescent="0.2">
      <c r="A14" s="1">
        <v>11</v>
      </c>
      <c r="B14" s="3">
        <v>45854</v>
      </c>
      <c r="C14" s="1">
        <v>25155</v>
      </c>
      <c r="D14" s="1">
        <v>25229</v>
      </c>
      <c r="E14" s="1">
        <f t="shared" si="0"/>
        <v>74</v>
      </c>
      <c r="F14" s="6">
        <v>712</v>
      </c>
      <c r="G14" s="2">
        <f t="shared" si="2"/>
        <v>0.71</v>
      </c>
      <c r="K14" s="2" t="str">
        <f t="shared" si="1"/>
        <v/>
      </c>
      <c r="T14" s="8" t="s">
        <v>91</v>
      </c>
    </row>
    <row r="15" spans="1:21" x14ac:dyDescent="0.2">
      <c r="A15" s="1">
        <v>12</v>
      </c>
      <c r="B15" s="3">
        <v>45855</v>
      </c>
      <c r="C15" s="1">
        <v>25191</v>
      </c>
      <c r="D15" s="1">
        <v>25117</v>
      </c>
      <c r="E15" s="1">
        <f t="shared" si="0"/>
        <v>-74</v>
      </c>
      <c r="F15" s="6">
        <v>23</v>
      </c>
      <c r="G15" s="2">
        <f t="shared" si="2"/>
        <v>0.02</v>
      </c>
      <c r="K15" s="2" t="str">
        <f t="shared" si="1"/>
        <v/>
      </c>
    </row>
    <row r="16" spans="1:21" x14ac:dyDescent="0.2">
      <c r="A16" s="1">
        <v>13</v>
      </c>
      <c r="B16" s="3">
        <v>45856</v>
      </c>
      <c r="C16" s="1">
        <v>25043</v>
      </c>
      <c r="D16" s="1">
        <v>24973</v>
      </c>
      <c r="E16" s="1">
        <f t="shared" si="0"/>
        <v>-70</v>
      </c>
      <c r="F16" s="6">
        <v>-300</v>
      </c>
      <c r="G16" s="2">
        <f t="shared" si="2"/>
        <v>-0.3</v>
      </c>
      <c r="K16" s="2" t="str">
        <f t="shared" si="1"/>
        <v/>
      </c>
      <c r="S16" s="2" t="s">
        <v>47</v>
      </c>
      <c r="T16" s="2" t="e">
        <f>ROUND(COUNTIF(I3:I25, "&gt;=0")/COUNT(I3:I25)%,2)</f>
        <v>#DIV/0!</v>
      </c>
    </row>
    <row r="17" spans="1:20" x14ac:dyDescent="0.2">
      <c r="A17" s="1">
        <v>14</v>
      </c>
      <c r="B17" s="3">
        <v>45859</v>
      </c>
      <c r="C17" s="1">
        <v>24939</v>
      </c>
      <c r="D17" s="1">
        <v>25050</v>
      </c>
      <c r="E17" s="1">
        <f t="shared" si="0"/>
        <v>111</v>
      </c>
      <c r="F17" s="1">
        <v>923</v>
      </c>
      <c r="G17" s="2">
        <f t="shared" si="2"/>
        <v>0.92</v>
      </c>
      <c r="K17" s="2" t="str">
        <f t="shared" si="1"/>
        <v/>
      </c>
      <c r="S17" s="2" t="s">
        <v>48</v>
      </c>
      <c r="T17" s="2" t="e">
        <f>ROUND(COUNTIF(I3:I25, "&lt;0")/COUNT(I3:I25)%,2)</f>
        <v>#DIV/0!</v>
      </c>
    </row>
    <row r="18" spans="1:20" x14ac:dyDescent="0.2">
      <c r="A18" s="1">
        <v>15</v>
      </c>
      <c r="B18" s="3">
        <v>45860</v>
      </c>
      <c r="C18" s="1">
        <v>25110</v>
      </c>
      <c r="D18" s="1">
        <v>25062</v>
      </c>
      <c r="E18" s="1">
        <f t="shared" si="0"/>
        <v>-48</v>
      </c>
      <c r="F18" s="6">
        <v>1118</v>
      </c>
      <c r="G18" s="2">
        <f t="shared" si="2"/>
        <v>1.1200000000000001</v>
      </c>
      <c r="K18" s="2" t="str">
        <f t="shared" si="1"/>
        <v/>
      </c>
      <c r="L18" s="8"/>
      <c r="O18" s="17" t="s">
        <v>81</v>
      </c>
      <c r="P18" s="17"/>
      <c r="Q18"/>
      <c r="S18" s="2" t="s">
        <v>51</v>
      </c>
      <c r="T18" s="2">
        <f>SUM(M3:M28)</f>
        <v>0</v>
      </c>
    </row>
    <row r="19" spans="1:20" x14ac:dyDescent="0.2">
      <c r="A19" s="1">
        <v>16</v>
      </c>
      <c r="B19" s="3">
        <v>45861</v>
      </c>
      <c r="C19" s="1">
        <v>25097</v>
      </c>
      <c r="D19" s="1">
        <v>25213</v>
      </c>
      <c r="E19" s="1">
        <f t="shared" si="0"/>
        <v>116</v>
      </c>
      <c r="F19" s="6">
        <v>248</v>
      </c>
      <c r="G19" s="2">
        <f t="shared" si="2"/>
        <v>0.25</v>
      </c>
      <c r="K19" s="2" t="str">
        <f t="shared" si="1"/>
        <v/>
      </c>
      <c r="O19" s="2" t="s">
        <v>21</v>
      </c>
      <c r="P19" s="2" t="s">
        <v>22</v>
      </c>
    </row>
    <row r="20" spans="1:20" x14ac:dyDescent="0.2">
      <c r="A20" s="1">
        <v>17</v>
      </c>
      <c r="B20" s="3">
        <v>45862</v>
      </c>
      <c r="C20" s="1">
        <v>25187</v>
      </c>
      <c r="D20" s="1">
        <v>25049</v>
      </c>
      <c r="E20" s="1">
        <f t="shared" si="0"/>
        <v>-138</v>
      </c>
      <c r="F20" s="1">
        <v>-52</v>
      </c>
      <c r="G20" s="2">
        <f t="shared" si="2"/>
        <v>-0.05</v>
      </c>
      <c r="K20" s="2" t="str">
        <f t="shared" si="1"/>
        <v/>
      </c>
      <c r="O20" s="2" t="s">
        <v>23</v>
      </c>
      <c r="P20" s="2" t="s">
        <v>69</v>
      </c>
    </row>
    <row r="21" spans="1:20" x14ac:dyDescent="0.2">
      <c r="A21" s="1">
        <v>18</v>
      </c>
      <c r="B21" s="3">
        <v>45863</v>
      </c>
      <c r="C21" s="1">
        <v>24926</v>
      </c>
      <c r="D21" s="1">
        <v>24833</v>
      </c>
      <c r="E21" s="1">
        <f t="shared" si="0"/>
        <v>-93</v>
      </c>
      <c r="F21" s="1">
        <v>-54</v>
      </c>
      <c r="G21" s="2">
        <f t="shared" si="2"/>
        <v>-0.05</v>
      </c>
      <c r="K21" s="2" t="str">
        <f t="shared" si="1"/>
        <v/>
      </c>
      <c r="O21" s="2" t="s">
        <v>25</v>
      </c>
      <c r="P21" s="7">
        <v>0.40625</v>
      </c>
    </row>
    <row r="22" spans="1:20" x14ac:dyDescent="0.2">
      <c r="A22" s="1">
        <v>19</v>
      </c>
      <c r="B22" s="3">
        <v>45866</v>
      </c>
      <c r="C22" s="1">
        <v>24783</v>
      </c>
      <c r="D22" s="1">
        <v>24702</v>
      </c>
      <c r="E22" s="1">
        <f t="shared" si="0"/>
        <v>-81</v>
      </c>
      <c r="F22" s="1">
        <v>-879</v>
      </c>
      <c r="G22" s="2">
        <f t="shared" si="2"/>
        <v>-0.88</v>
      </c>
      <c r="K22" s="2" t="str">
        <f t="shared" si="1"/>
        <v/>
      </c>
      <c r="O22" s="2" t="s">
        <v>11</v>
      </c>
      <c r="P22" s="7">
        <v>0.125</v>
      </c>
    </row>
    <row r="23" spans="1:20" x14ac:dyDescent="0.2">
      <c r="A23" s="1">
        <v>20</v>
      </c>
      <c r="B23" s="3">
        <v>45867</v>
      </c>
      <c r="C23" s="1">
        <v>24694</v>
      </c>
      <c r="D23" s="1">
        <v>24794</v>
      </c>
      <c r="E23" s="1">
        <f t="shared" si="0"/>
        <v>100</v>
      </c>
      <c r="F23" s="1">
        <v>1972</v>
      </c>
      <c r="G23" s="2">
        <f t="shared" si="2"/>
        <v>1.97</v>
      </c>
      <c r="K23" s="2" t="str">
        <f t="shared" si="1"/>
        <v/>
      </c>
      <c r="O23" s="2" t="s">
        <v>79</v>
      </c>
    </row>
    <row r="24" spans="1:20" x14ac:dyDescent="0.2">
      <c r="A24" s="1">
        <v>21</v>
      </c>
      <c r="B24" s="3">
        <v>45868</v>
      </c>
      <c r="C24" s="1">
        <v>24876</v>
      </c>
      <c r="D24" s="1">
        <v>24853</v>
      </c>
      <c r="E24" s="1">
        <f t="shared" si="0"/>
        <v>-23</v>
      </c>
      <c r="F24" s="1">
        <v>1207</v>
      </c>
      <c r="G24" s="2">
        <f t="shared" si="2"/>
        <v>1.21</v>
      </c>
      <c r="K24" s="2" t="str">
        <f t="shared" si="1"/>
        <v/>
      </c>
      <c r="O24" s="8" t="s">
        <v>74</v>
      </c>
      <c r="P24" s="2" t="s">
        <v>60</v>
      </c>
    </row>
    <row r="25" spans="1:20" x14ac:dyDescent="0.2">
      <c r="A25" s="1">
        <v>22</v>
      </c>
      <c r="B25" s="3">
        <v>45869</v>
      </c>
      <c r="C25" s="1">
        <v>24707</v>
      </c>
      <c r="D25" s="1">
        <v>24851</v>
      </c>
      <c r="E25" s="1">
        <f t="shared" si="0"/>
        <v>144</v>
      </c>
      <c r="F25" s="1">
        <v>-1358</v>
      </c>
      <c r="G25" s="2">
        <f t="shared" si="2"/>
        <v>-1.36</v>
      </c>
      <c r="K25" s="2" t="str">
        <f t="shared" si="1"/>
        <v/>
      </c>
      <c r="P25" s="2" t="s">
        <v>75</v>
      </c>
    </row>
    <row r="26" spans="1:20" x14ac:dyDescent="0.2">
      <c r="E26" s="1" t="str">
        <f t="shared" si="0"/>
        <v/>
      </c>
      <c r="O26" s="2" t="s">
        <v>76</v>
      </c>
      <c r="P26" s="2" t="s">
        <v>77</v>
      </c>
    </row>
  </sheetData>
  <mergeCells count="6">
    <mergeCell ref="S2:U2"/>
    <mergeCell ref="O18:P18"/>
    <mergeCell ref="A1:E1"/>
    <mergeCell ref="F1:G1"/>
    <mergeCell ref="J1:K1"/>
    <mergeCell ref="O2:Q2"/>
  </mergeCells>
  <conditionalFormatting sqref="G2 G3:I1048576">
    <cfRule type="cellIs" dxfId="2" priority="1" operator="less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3D75A-CBBD-3E4D-A2F9-2DBD0D6376AC}">
  <dimension ref="A1:U28"/>
  <sheetViews>
    <sheetView zoomScaleNormal="100" workbookViewId="0">
      <selection activeCell="G28" sqref="G28"/>
    </sheetView>
  </sheetViews>
  <sheetFormatPr baseColWidth="10" defaultRowHeight="16" x14ac:dyDescent="0.2"/>
  <cols>
    <col min="1" max="1" width="6.6640625" style="1" customWidth="1"/>
    <col min="2" max="2" width="17.33203125" style="1" bestFit="1" customWidth="1"/>
    <col min="3" max="3" width="11.33203125" style="1" bestFit="1" customWidth="1"/>
    <col min="4" max="4" width="10.83203125" style="1"/>
    <col min="5" max="5" width="14.33203125" style="1" bestFit="1" customWidth="1"/>
    <col min="6" max="6" width="10.83203125" style="1"/>
    <col min="7" max="12" width="9.1640625" style="2" customWidth="1"/>
    <col min="13" max="14" width="10.83203125" style="2"/>
    <col min="15" max="15" width="14.5" style="2" customWidth="1"/>
    <col min="16" max="16" width="15" style="2" customWidth="1"/>
    <col min="17" max="16384" width="10.83203125" style="2"/>
  </cols>
  <sheetData>
    <row r="1" spans="1:21" ht="22" x14ac:dyDescent="0.2">
      <c r="A1" s="16" t="s">
        <v>35</v>
      </c>
      <c r="B1" s="16"/>
      <c r="C1" s="16"/>
      <c r="D1" s="16"/>
      <c r="E1" s="16"/>
      <c r="F1" s="16" t="s">
        <v>52</v>
      </c>
      <c r="G1" s="16"/>
      <c r="H1" s="16" t="s">
        <v>61</v>
      </c>
      <c r="I1" s="16"/>
      <c r="J1" s="9"/>
      <c r="K1" s="9" t="s">
        <v>81</v>
      </c>
    </row>
    <row r="2" spans="1:21" x14ac:dyDescent="0.2">
      <c r="A2" s="4" t="s">
        <v>0</v>
      </c>
      <c r="B2" s="4" t="s">
        <v>1</v>
      </c>
      <c r="C2" s="4" t="s">
        <v>6</v>
      </c>
      <c r="D2" s="4" t="s">
        <v>7</v>
      </c>
      <c r="E2" s="4" t="s">
        <v>8</v>
      </c>
      <c r="F2" s="4" t="s">
        <v>2</v>
      </c>
      <c r="G2" s="5" t="s">
        <v>3</v>
      </c>
      <c r="H2" s="5" t="s">
        <v>2</v>
      </c>
      <c r="I2" s="5" t="s">
        <v>3</v>
      </c>
      <c r="J2" s="5" t="s">
        <v>2</v>
      </c>
      <c r="K2" s="5" t="s">
        <v>3</v>
      </c>
      <c r="O2" s="17" t="s">
        <v>52</v>
      </c>
      <c r="P2" s="17"/>
      <c r="Q2" s="17"/>
      <c r="R2"/>
      <c r="S2" s="17" t="s">
        <v>61</v>
      </c>
      <c r="T2" s="17"/>
      <c r="U2" s="17"/>
    </row>
    <row r="3" spans="1:21" x14ac:dyDescent="0.2">
      <c r="A3" s="1">
        <v>1</v>
      </c>
      <c r="B3" s="3">
        <v>45870</v>
      </c>
      <c r="C3" s="1">
        <v>24708</v>
      </c>
      <c r="D3" s="1">
        <v>24610</v>
      </c>
      <c r="E3" s="1">
        <f t="shared" ref="E3:E26" si="0">IF(D3&lt;&gt;0, D3-C3,"")</f>
        <v>-98</v>
      </c>
      <c r="F3" s="6">
        <v>907</v>
      </c>
      <c r="G3" s="2">
        <f t="shared" ref="G3:G13" si="1">IF(F3&lt;&gt;0, ROUND(F3*100/$N$5,2),"")</f>
        <v>0.91</v>
      </c>
      <c r="I3" s="2" t="str">
        <f>IF(H3&lt;&gt;0, ROUND(H3*100/$N$5,2),"")</f>
        <v/>
      </c>
      <c r="J3" s="2">
        <v>885</v>
      </c>
      <c r="K3" s="2">
        <f>IF(J3&lt;&gt;0, ROUND(J3*100/$N$5,2),"")</f>
        <v>0.89</v>
      </c>
      <c r="M3" s="2" t="s">
        <v>5</v>
      </c>
      <c r="N3" s="2">
        <v>75</v>
      </c>
      <c r="O3" s="2" t="s">
        <v>21</v>
      </c>
      <c r="P3" s="2" t="s">
        <v>22</v>
      </c>
      <c r="S3" s="2" t="s">
        <v>21</v>
      </c>
      <c r="T3" s="2" t="s">
        <v>82</v>
      </c>
    </row>
    <row r="4" spans="1:21" x14ac:dyDescent="0.2">
      <c r="A4" s="1">
        <v>2</v>
      </c>
      <c r="B4" s="3">
        <v>45873</v>
      </c>
      <c r="C4" s="2">
        <v>24598</v>
      </c>
      <c r="D4" s="1">
        <v>24726</v>
      </c>
      <c r="E4" s="1">
        <f t="shared" si="0"/>
        <v>128</v>
      </c>
      <c r="F4" s="6">
        <v>705</v>
      </c>
      <c r="G4" s="2">
        <f t="shared" si="1"/>
        <v>0.71</v>
      </c>
      <c r="I4" s="2" t="str">
        <f t="shared" ref="I4:I21" si="2">IF(H4&lt;&gt;0, ROUND(H4*100/$N$5,2),"")</f>
        <v/>
      </c>
      <c r="J4" s="2">
        <v>-52</v>
      </c>
      <c r="K4" s="2">
        <f>IF(J4&lt;&gt;0, ROUND(J4*100/$N$5,2),"")</f>
        <v>-0.05</v>
      </c>
      <c r="O4" s="2" t="s">
        <v>23</v>
      </c>
      <c r="P4" s="2" t="s">
        <v>24</v>
      </c>
      <c r="S4" s="2" t="s">
        <v>23</v>
      </c>
      <c r="T4" s="2" t="s">
        <v>92</v>
      </c>
    </row>
    <row r="5" spans="1:21" x14ac:dyDescent="0.2">
      <c r="A5" s="1">
        <v>2</v>
      </c>
      <c r="B5" s="3">
        <v>45874</v>
      </c>
      <c r="C5" s="1">
        <v>24631</v>
      </c>
      <c r="D5" s="1">
        <v>24612</v>
      </c>
      <c r="E5" s="1">
        <f t="shared" si="0"/>
        <v>-19</v>
      </c>
      <c r="F5" s="6">
        <v>1778</v>
      </c>
      <c r="G5" s="2">
        <f t="shared" si="1"/>
        <v>1.78</v>
      </c>
      <c r="I5" s="2" t="str">
        <f t="shared" si="2"/>
        <v/>
      </c>
      <c r="J5" s="2">
        <v>1343</v>
      </c>
      <c r="K5" s="2">
        <f>IF(J5&lt;&gt;0, ROUND(J5*100/$N$5,2),"")</f>
        <v>1.34</v>
      </c>
      <c r="M5" s="2" t="s">
        <v>4</v>
      </c>
      <c r="N5" s="2">
        <v>100000</v>
      </c>
      <c r="O5" s="2" t="s">
        <v>25</v>
      </c>
      <c r="P5" s="7">
        <v>0.40625</v>
      </c>
      <c r="S5" s="2" t="s">
        <v>25</v>
      </c>
      <c r="T5" s="7">
        <v>0.40625</v>
      </c>
    </row>
    <row r="6" spans="1:21" x14ac:dyDescent="0.2">
      <c r="A6" s="1">
        <v>3</v>
      </c>
      <c r="B6" s="3">
        <v>45875</v>
      </c>
      <c r="C6" s="1">
        <v>24622</v>
      </c>
      <c r="D6" s="1">
        <v>24570</v>
      </c>
      <c r="E6" s="1">
        <f t="shared" si="0"/>
        <v>-52</v>
      </c>
      <c r="F6" s="6">
        <v>3315</v>
      </c>
      <c r="G6" s="2">
        <f t="shared" si="1"/>
        <v>3.32</v>
      </c>
      <c r="I6" s="2" t="str">
        <f t="shared" si="2"/>
        <v/>
      </c>
      <c r="J6" s="2">
        <v>1590</v>
      </c>
      <c r="K6" s="2">
        <f>IF(J6&lt;&gt;0, ROUND(J6*100/$N$5,2),"")</f>
        <v>1.59</v>
      </c>
      <c r="M6" s="2" t="s">
        <v>9</v>
      </c>
      <c r="N6" s="2" t="s">
        <v>10</v>
      </c>
      <c r="O6" s="2" t="s">
        <v>11</v>
      </c>
      <c r="P6" s="7">
        <v>0.125</v>
      </c>
      <c r="S6" s="2" t="s">
        <v>11</v>
      </c>
      <c r="T6" s="7">
        <v>0.125</v>
      </c>
    </row>
    <row r="7" spans="1:21" x14ac:dyDescent="0.2">
      <c r="A7" s="1">
        <v>4</v>
      </c>
      <c r="B7" s="3">
        <v>45876</v>
      </c>
      <c r="C7" s="1">
        <v>24503</v>
      </c>
      <c r="D7" s="1">
        <v>24537</v>
      </c>
      <c r="E7" s="1">
        <f t="shared" si="0"/>
        <v>34</v>
      </c>
      <c r="F7" s="1">
        <v>-1597</v>
      </c>
      <c r="G7" s="2">
        <f t="shared" si="1"/>
        <v>-1.6</v>
      </c>
      <c r="I7" s="2" t="str">
        <f t="shared" si="2"/>
        <v/>
      </c>
      <c r="J7" s="2" t="s">
        <v>65</v>
      </c>
      <c r="O7" s="15" t="s">
        <v>78</v>
      </c>
      <c r="S7" s="15" t="s">
        <v>84</v>
      </c>
      <c r="T7" s="2" t="s">
        <v>85</v>
      </c>
    </row>
    <row r="8" spans="1:21" x14ac:dyDescent="0.2">
      <c r="A8" s="1">
        <v>5</v>
      </c>
      <c r="B8" s="3">
        <v>45877</v>
      </c>
      <c r="C8" s="1">
        <v>24500</v>
      </c>
      <c r="D8" s="1">
        <v>24406</v>
      </c>
      <c r="E8" s="1">
        <f t="shared" si="0"/>
        <v>-94</v>
      </c>
      <c r="F8" s="1">
        <v>135</v>
      </c>
      <c r="G8" s="2">
        <f t="shared" si="1"/>
        <v>0.14000000000000001</v>
      </c>
      <c r="I8" s="2" t="str">
        <f t="shared" si="2"/>
        <v/>
      </c>
      <c r="J8" s="2">
        <v>352</v>
      </c>
      <c r="K8" s="2">
        <f>IF(J8&lt;&gt;0, ROUND(J8*100/$N$5,2),"")</f>
        <v>0.35</v>
      </c>
      <c r="O8" s="2" t="s">
        <v>58</v>
      </c>
      <c r="S8" s="2" t="s">
        <v>58</v>
      </c>
    </row>
    <row r="9" spans="1:21" x14ac:dyDescent="0.2">
      <c r="A9" s="1">
        <v>6</v>
      </c>
      <c r="B9" s="3">
        <v>45880</v>
      </c>
      <c r="C9" s="1">
        <v>24381</v>
      </c>
      <c r="D9" s="1">
        <v>24578</v>
      </c>
      <c r="E9" s="1">
        <f t="shared" si="0"/>
        <v>197</v>
      </c>
      <c r="F9" s="11">
        <v>674</v>
      </c>
      <c r="G9" s="2">
        <f t="shared" si="1"/>
        <v>0.67</v>
      </c>
      <c r="I9" s="2" t="str">
        <f t="shared" si="2"/>
        <v/>
      </c>
      <c r="J9" s="2">
        <v>-286</v>
      </c>
      <c r="K9" s="2">
        <f>IF(J9&lt;&gt;0, ROUND(J9*100/$N$5,2),"")</f>
        <v>-0.28999999999999998</v>
      </c>
      <c r="O9" s="2" t="s">
        <v>70</v>
      </c>
      <c r="P9" s="8" t="s">
        <v>71</v>
      </c>
      <c r="S9" s="8" t="s">
        <v>86</v>
      </c>
      <c r="T9" s="8"/>
    </row>
    <row r="10" spans="1:21" x14ac:dyDescent="0.2">
      <c r="A10" s="1">
        <v>7</v>
      </c>
      <c r="B10" s="3">
        <v>45881</v>
      </c>
      <c r="C10" s="1">
        <v>24645</v>
      </c>
      <c r="D10" s="1">
        <v>24588</v>
      </c>
      <c r="E10" s="1">
        <f t="shared" si="0"/>
        <v>-57</v>
      </c>
      <c r="F10" s="11">
        <v>-3000</v>
      </c>
      <c r="G10" s="2">
        <f t="shared" si="1"/>
        <v>-3</v>
      </c>
      <c r="I10" s="2" t="str">
        <f t="shared" si="2"/>
        <v/>
      </c>
      <c r="J10" s="2">
        <v>278</v>
      </c>
      <c r="K10" s="2">
        <f>IF(J10&lt;&gt;0, ROUND(J10*100/$N$5,2),"")</f>
        <v>0.28000000000000003</v>
      </c>
      <c r="O10" s="2" t="s">
        <v>72</v>
      </c>
      <c r="P10" s="8" t="s">
        <v>73</v>
      </c>
      <c r="T10" s="8" t="s">
        <v>87</v>
      </c>
    </row>
    <row r="11" spans="1:21" x14ac:dyDescent="0.2">
      <c r="A11" s="1">
        <v>8</v>
      </c>
      <c r="B11" s="3">
        <v>45882</v>
      </c>
      <c r="C11" s="1">
        <v>24570</v>
      </c>
      <c r="D11" s="1">
        <v>24644</v>
      </c>
      <c r="E11" s="1">
        <f t="shared" si="0"/>
        <v>74</v>
      </c>
      <c r="F11" s="6">
        <v>337</v>
      </c>
      <c r="G11" s="2">
        <f t="shared" si="1"/>
        <v>0.34</v>
      </c>
      <c r="I11" s="2" t="str">
        <f t="shared" si="2"/>
        <v/>
      </c>
      <c r="J11" s="2">
        <v>1037</v>
      </c>
      <c r="K11" s="2">
        <f>IF(J11&lt;&gt;0, ROUND(J11*100/$N$5,2),"")</f>
        <v>1.04</v>
      </c>
      <c r="O11" s="2" t="s">
        <v>47</v>
      </c>
      <c r="P11" s="2">
        <f>ROUND(COUNTIF(G3:G25, "&gt;=0")/COUNT(G3:G25)%,2)</f>
        <v>81.819999999999993</v>
      </c>
      <c r="T11" s="8" t="s">
        <v>88</v>
      </c>
    </row>
    <row r="12" spans="1:21" x14ac:dyDescent="0.2">
      <c r="A12" s="1">
        <v>9</v>
      </c>
      <c r="B12" s="3">
        <v>45883</v>
      </c>
      <c r="C12" s="1">
        <v>24658</v>
      </c>
      <c r="D12" s="1">
        <v>24647</v>
      </c>
      <c r="E12" s="1">
        <f t="shared" si="0"/>
        <v>-11</v>
      </c>
      <c r="F12" s="6">
        <v>481</v>
      </c>
      <c r="G12" s="2">
        <f t="shared" si="1"/>
        <v>0.48</v>
      </c>
      <c r="I12" s="2" t="str">
        <f t="shared" si="2"/>
        <v/>
      </c>
      <c r="J12" s="2" t="s">
        <v>65</v>
      </c>
      <c r="O12" s="2" t="s">
        <v>48</v>
      </c>
      <c r="P12" s="2">
        <f>ROUND(COUNTIF(G3:G25, "&lt;0")/COUNT(G3:G25)%,2)</f>
        <v>18.18</v>
      </c>
      <c r="T12" s="8" t="s">
        <v>89</v>
      </c>
    </row>
    <row r="13" spans="1:21" x14ac:dyDescent="0.2">
      <c r="A13" s="1">
        <v>10</v>
      </c>
      <c r="B13" s="3">
        <v>45887</v>
      </c>
      <c r="C13" s="1">
        <v>25002</v>
      </c>
      <c r="D13" s="1">
        <v>24917</v>
      </c>
      <c r="E13" s="1">
        <f t="shared" si="0"/>
        <v>-85</v>
      </c>
      <c r="F13" s="1">
        <v>593</v>
      </c>
      <c r="G13" s="2">
        <f t="shared" si="1"/>
        <v>0.59</v>
      </c>
      <c r="I13" s="2" t="str">
        <f t="shared" si="2"/>
        <v/>
      </c>
      <c r="J13" s="2">
        <v>61</v>
      </c>
      <c r="K13" s="2">
        <f>IF(J13&lt;&gt;0, ROUND(J13*100/$N$5,2),"")</f>
        <v>0.06</v>
      </c>
      <c r="O13" s="2" t="s">
        <v>51</v>
      </c>
      <c r="P13" s="2">
        <f>SUM(G3:G28)</f>
        <v>4.3400000000000007</v>
      </c>
      <c r="S13" s="2" t="s">
        <v>90</v>
      </c>
    </row>
    <row r="14" spans="1:21" x14ac:dyDescent="0.2">
      <c r="A14" s="1">
        <v>11</v>
      </c>
      <c r="B14" s="3"/>
      <c r="F14" s="6"/>
      <c r="I14" s="2" t="str">
        <f t="shared" si="2"/>
        <v/>
      </c>
      <c r="K14" s="2" t="str">
        <f t="shared" ref="K14:K28" si="3">IF(J14&lt;&gt;0, ROUND(J14*100/$N$5,2),"")</f>
        <v/>
      </c>
      <c r="T14" s="8" t="s">
        <v>93</v>
      </c>
    </row>
    <row r="15" spans="1:21" x14ac:dyDescent="0.2">
      <c r="A15" s="1">
        <v>12</v>
      </c>
      <c r="B15" s="3"/>
      <c r="E15" s="1" t="str">
        <f t="shared" si="0"/>
        <v/>
      </c>
      <c r="F15" s="6"/>
      <c r="G15" s="2" t="str">
        <f t="shared" ref="G15:G25" si="4">IF(F15&lt;&gt;0, ROUND(F15*100/$N$5,2),"")</f>
        <v/>
      </c>
      <c r="I15" s="2" t="str">
        <f t="shared" si="2"/>
        <v/>
      </c>
      <c r="K15" s="2" t="str">
        <f t="shared" si="3"/>
        <v/>
      </c>
    </row>
    <row r="16" spans="1:21" x14ac:dyDescent="0.2">
      <c r="A16" s="1">
        <v>13</v>
      </c>
      <c r="B16" s="3"/>
      <c r="E16" s="1" t="str">
        <f t="shared" si="0"/>
        <v/>
      </c>
      <c r="F16" s="6"/>
      <c r="G16" s="2" t="str">
        <f t="shared" si="4"/>
        <v/>
      </c>
      <c r="I16" s="2" t="str">
        <f t="shared" si="2"/>
        <v/>
      </c>
      <c r="K16" s="2" t="str">
        <f t="shared" si="3"/>
        <v/>
      </c>
      <c r="S16" s="2" t="s">
        <v>47</v>
      </c>
      <c r="T16" s="2" t="e">
        <f>ROUND(COUNTIF(I3:I25, "&gt;=0")/COUNT(I3:I25)%,2)</f>
        <v>#DIV/0!</v>
      </c>
    </row>
    <row r="17" spans="1:20" x14ac:dyDescent="0.2">
      <c r="A17" s="1">
        <v>14</v>
      </c>
      <c r="B17" s="3"/>
      <c r="E17" s="1" t="str">
        <f t="shared" si="0"/>
        <v/>
      </c>
      <c r="G17" s="2" t="str">
        <f t="shared" si="4"/>
        <v/>
      </c>
      <c r="I17" s="2" t="str">
        <f t="shared" si="2"/>
        <v/>
      </c>
      <c r="K17" s="2" t="str">
        <f t="shared" si="3"/>
        <v/>
      </c>
      <c r="S17" s="2" t="s">
        <v>48</v>
      </c>
      <c r="T17" s="2" t="e">
        <f>ROUND(COUNTIF(I3:I25, "&lt;0")/COUNT(I3:I25)%,2)</f>
        <v>#DIV/0!</v>
      </c>
    </row>
    <row r="18" spans="1:20" x14ac:dyDescent="0.2">
      <c r="A18" s="1">
        <v>15</v>
      </c>
      <c r="B18" s="3"/>
      <c r="E18" s="1" t="str">
        <f t="shared" si="0"/>
        <v/>
      </c>
      <c r="F18" s="6"/>
      <c r="G18" s="2" t="str">
        <f t="shared" si="4"/>
        <v/>
      </c>
      <c r="I18" s="2" t="str">
        <f t="shared" si="2"/>
        <v/>
      </c>
      <c r="K18" s="2" t="str">
        <f t="shared" si="3"/>
        <v/>
      </c>
      <c r="O18" s="17" t="s">
        <v>81</v>
      </c>
      <c r="P18" s="17"/>
      <c r="Q18"/>
      <c r="R18"/>
      <c r="S18" s="2" t="s">
        <v>51</v>
      </c>
      <c r="T18" s="2">
        <f>SUM(M3:M28)</f>
        <v>0</v>
      </c>
    </row>
    <row r="19" spans="1:20" x14ac:dyDescent="0.2">
      <c r="A19" s="1">
        <v>16</v>
      </c>
      <c r="B19" s="3"/>
      <c r="E19" s="1" t="str">
        <f t="shared" si="0"/>
        <v/>
      </c>
      <c r="F19" s="6"/>
      <c r="G19" s="2" t="str">
        <f t="shared" si="4"/>
        <v/>
      </c>
      <c r="I19" s="2" t="str">
        <f t="shared" si="2"/>
        <v/>
      </c>
      <c r="K19" s="2" t="str">
        <f t="shared" si="3"/>
        <v/>
      </c>
      <c r="O19" s="2" t="s">
        <v>21</v>
      </c>
      <c r="P19" s="2" t="s">
        <v>22</v>
      </c>
    </row>
    <row r="20" spans="1:20" x14ac:dyDescent="0.2">
      <c r="A20" s="1">
        <v>17</v>
      </c>
      <c r="B20" s="3"/>
      <c r="E20" s="1" t="str">
        <f t="shared" si="0"/>
        <v/>
      </c>
      <c r="G20" s="2" t="str">
        <f t="shared" si="4"/>
        <v/>
      </c>
      <c r="I20" s="2" t="str">
        <f t="shared" si="2"/>
        <v/>
      </c>
      <c r="K20" s="2" t="str">
        <f t="shared" si="3"/>
        <v/>
      </c>
      <c r="O20" s="2" t="s">
        <v>23</v>
      </c>
      <c r="P20" s="2" t="s">
        <v>69</v>
      </c>
    </row>
    <row r="21" spans="1:20" x14ac:dyDescent="0.2">
      <c r="A21" s="1">
        <v>18</v>
      </c>
      <c r="B21" s="3"/>
      <c r="E21" s="1" t="str">
        <f t="shared" si="0"/>
        <v/>
      </c>
      <c r="G21" s="2" t="str">
        <f t="shared" si="4"/>
        <v/>
      </c>
      <c r="I21" s="2" t="str">
        <f t="shared" si="2"/>
        <v/>
      </c>
      <c r="K21" s="2" t="str">
        <f t="shared" si="3"/>
        <v/>
      </c>
      <c r="O21" s="2" t="s">
        <v>25</v>
      </c>
      <c r="P21" s="7">
        <v>0.40625</v>
      </c>
    </row>
    <row r="22" spans="1:20" x14ac:dyDescent="0.2">
      <c r="A22" s="1">
        <v>19</v>
      </c>
      <c r="B22" s="3"/>
      <c r="E22" s="1" t="str">
        <f t="shared" si="0"/>
        <v/>
      </c>
      <c r="G22" s="2" t="str">
        <f t="shared" si="4"/>
        <v/>
      </c>
      <c r="I22" s="2" t="str">
        <f t="shared" ref="I4:I26" si="5">IF(H22&lt;&gt;0, ROUND(H22*100/$N$5,2),"")</f>
        <v/>
      </c>
      <c r="K22" s="2" t="str">
        <f t="shared" si="3"/>
        <v/>
      </c>
      <c r="O22" s="2" t="s">
        <v>11</v>
      </c>
      <c r="P22" s="7">
        <v>0.125</v>
      </c>
    </row>
    <row r="23" spans="1:20" x14ac:dyDescent="0.2">
      <c r="A23" s="1">
        <v>20</v>
      </c>
      <c r="B23" s="3"/>
      <c r="E23" s="1" t="str">
        <f t="shared" si="0"/>
        <v/>
      </c>
      <c r="G23" s="2" t="str">
        <f t="shared" si="4"/>
        <v/>
      </c>
      <c r="I23" s="2" t="str">
        <f t="shared" si="5"/>
        <v/>
      </c>
      <c r="K23" s="2" t="str">
        <f t="shared" si="3"/>
        <v/>
      </c>
      <c r="O23" s="2" t="s">
        <v>79</v>
      </c>
    </row>
    <row r="24" spans="1:20" x14ac:dyDescent="0.2">
      <c r="A24" s="1">
        <v>21</v>
      </c>
      <c r="B24" s="3"/>
      <c r="E24" s="1" t="str">
        <f t="shared" si="0"/>
        <v/>
      </c>
      <c r="G24" s="2" t="str">
        <f t="shared" si="4"/>
        <v/>
      </c>
      <c r="I24" s="2" t="str">
        <f t="shared" si="5"/>
        <v/>
      </c>
      <c r="K24" s="2" t="str">
        <f t="shared" si="3"/>
        <v/>
      </c>
      <c r="O24" s="8" t="s">
        <v>74</v>
      </c>
      <c r="P24" s="2" t="s">
        <v>60</v>
      </c>
    </row>
    <row r="25" spans="1:20" x14ac:dyDescent="0.2">
      <c r="A25" s="1">
        <v>22</v>
      </c>
      <c r="B25" s="3"/>
      <c r="E25" s="1" t="str">
        <f t="shared" si="0"/>
        <v/>
      </c>
      <c r="G25" s="2" t="str">
        <f t="shared" si="4"/>
        <v/>
      </c>
      <c r="I25" s="2" t="str">
        <f t="shared" si="5"/>
        <v/>
      </c>
      <c r="K25" s="2" t="str">
        <f t="shared" si="3"/>
        <v/>
      </c>
      <c r="P25" s="2" t="s">
        <v>75</v>
      </c>
    </row>
    <row r="26" spans="1:20" x14ac:dyDescent="0.2">
      <c r="E26" s="1" t="str">
        <f t="shared" si="0"/>
        <v/>
      </c>
      <c r="I26" s="2" t="str">
        <f t="shared" si="5"/>
        <v/>
      </c>
      <c r="K26" s="2" t="str">
        <f t="shared" si="3"/>
        <v/>
      </c>
      <c r="O26" s="2" t="s">
        <v>76</v>
      </c>
      <c r="P26" s="2" t="s">
        <v>77</v>
      </c>
    </row>
    <row r="27" spans="1:20" x14ac:dyDescent="0.2">
      <c r="K27" s="2" t="str">
        <f t="shared" si="3"/>
        <v/>
      </c>
    </row>
    <row r="28" spans="1:20" x14ac:dyDescent="0.2">
      <c r="K28" s="2" t="str">
        <f t="shared" si="3"/>
        <v/>
      </c>
    </row>
  </sheetData>
  <mergeCells count="6">
    <mergeCell ref="S2:U2"/>
    <mergeCell ref="F1:G1"/>
    <mergeCell ref="H1:I1"/>
    <mergeCell ref="O2:Q2"/>
    <mergeCell ref="O18:P18"/>
    <mergeCell ref="A1:E1"/>
  </mergeCells>
  <conditionalFormatting sqref="G2:G1048576">
    <cfRule type="cellIs" dxfId="1" priority="1" operator="less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FF319-C0AF-2242-ABDE-DF5C904FFDEA}">
  <dimension ref="A1:M28"/>
  <sheetViews>
    <sheetView workbookViewId="0">
      <selection activeCell="F17" sqref="F17"/>
    </sheetView>
  </sheetViews>
  <sheetFormatPr baseColWidth="10" defaultRowHeight="16" x14ac:dyDescent="0.2"/>
  <cols>
    <col min="2" max="2" width="17.33203125" bestFit="1" customWidth="1"/>
    <col min="5" max="5" width="14.33203125" bestFit="1" customWidth="1"/>
  </cols>
  <sheetData>
    <row r="1" spans="1:13" ht="22" x14ac:dyDescent="0.2">
      <c r="A1" s="16" t="s">
        <v>35</v>
      </c>
      <c r="B1" s="16"/>
      <c r="C1" s="16"/>
      <c r="D1" s="16"/>
      <c r="E1" s="16"/>
      <c r="F1" s="16"/>
      <c r="G1" s="16"/>
      <c r="H1" s="9"/>
      <c r="I1" s="2"/>
      <c r="J1" s="2"/>
      <c r="K1" s="2"/>
      <c r="L1" s="2"/>
      <c r="M1" s="2"/>
    </row>
    <row r="2" spans="1:13" x14ac:dyDescent="0.2">
      <c r="A2" s="4" t="s">
        <v>0</v>
      </c>
      <c r="B2" s="4" t="s">
        <v>1</v>
      </c>
      <c r="C2" s="4" t="s">
        <v>6</v>
      </c>
      <c r="D2" s="4" t="s">
        <v>7</v>
      </c>
      <c r="E2" s="4" t="s">
        <v>8</v>
      </c>
      <c r="F2" s="4" t="s">
        <v>2</v>
      </c>
      <c r="G2" s="5" t="s">
        <v>3</v>
      </c>
      <c r="H2" s="5"/>
      <c r="I2" s="2"/>
      <c r="J2" s="2"/>
      <c r="K2" s="2"/>
      <c r="L2" s="2"/>
      <c r="M2" s="2"/>
    </row>
    <row r="3" spans="1:13" x14ac:dyDescent="0.2">
      <c r="A3" s="1">
        <v>1</v>
      </c>
      <c r="B3" s="3">
        <v>45881</v>
      </c>
      <c r="C3" s="1">
        <v>24645</v>
      </c>
      <c r="D3" s="1">
        <v>24588</v>
      </c>
      <c r="E3" s="1">
        <f t="shared" ref="E3:E23" si="0">IF(D3&lt;&gt;0, D3-C3,"")</f>
        <v>-57</v>
      </c>
      <c r="F3" s="6">
        <v>-240</v>
      </c>
      <c r="G3" s="2">
        <f>IF(F3&lt;&gt;0, ROUND(F3*100/$K$5,2),"")</f>
        <v>-0.24</v>
      </c>
      <c r="H3" s="2"/>
      <c r="I3" s="2"/>
      <c r="J3" s="2" t="s">
        <v>5</v>
      </c>
      <c r="K3" s="2">
        <v>75</v>
      </c>
      <c r="L3" s="2" t="s">
        <v>21</v>
      </c>
      <c r="M3" s="2" t="s">
        <v>22</v>
      </c>
    </row>
    <row r="4" spans="1:13" x14ac:dyDescent="0.2">
      <c r="A4" s="1">
        <v>2</v>
      </c>
      <c r="B4" s="3">
        <v>45876</v>
      </c>
      <c r="C4" s="1">
        <v>24503</v>
      </c>
      <c r="D4" s="1">
        <v>24537</v>
      </c>
      <c r="E4" s="1">
        <f t="shared" si="0"/>
        <v>34</v>
      </c>
      <c r="F4" s="6"/>
      <c r="G4" s="2" t="str">
        <f>IF(F4&lt;&gt;0, ROUND(F4*100/$K$5,2),"")</f>
        <v/>
      </c>
      <c r="H4" s="2" t="s">
        <v>65</v>
      </c>
      <c r="I4" s="2"/>
      <c r="J4" s="2"/>
      <c r="K4" s="2"/>
      <c r="L4" s="2" t="s">
        <v>23</v>
      </c>
      <c r="M4" s="2" t="s">
        <v>24</v>
      </c>
    </row>
    <row r="5" spans="1:13" x14ac:dyDescent="0.2">
      <c r="A5" s="1">
        <v>2</v>
      </c>
      <c r="B5" s="3">
        <v>45856</v>
      </c>
      <c r="C5" s="1">
        <v>25043</v>
      </c>
      <c r="D5" s="1">
        <v>24973</v>
      </c>
      <c r="E5" s="1">
        <f t="shared" si="0"/>
        <v>-70</v>
      </c>
      <c r="F5" s="6">
        <v>-263</v>
      </c>
      <c r="G5" s="2">
        <f>IF(F5&lt;&gt;0, ROUND(F5*100/$K$5,2),"")</f>
        <v>-0.26</v>
      </c>
      <c r="H5" s="2"/>
      <c r="I5" s="2"/>
      <c r="J5" s="2" t="s">
        <v>4</v>
      </c>
      <c r="K5" s="2">
        <v>100000</v>
      </c>
      <c r="L5" s="2" t="s">
        <v>25</v>
      </c>
      <c r="M5" s="7">
        <v>0.40625</v>
      </c>
    </row>
    <row r="6" spans="1:13" x14ac:dyDescent="0.2">
      <c r="A6" s="1">
        <v>3</v>
      </c>
      <c r="B6" s="3">
        <v>45810</v>
      </c>
      <c r="C6" s="1">
        <v>24571</v>
      </c>
      <c r="D6" s="1">
        <v>24648</v>
      </c>
      <c r="E6" s="1">
        <f t="shared" si="0"/>
        <v>77</v>
      </c>
      <c r="F6" s="6">
        <v>-817</v>
      </c>
      <c r="G6" s="2">
        <f>IF(F6&lt;&gt;0, ROUND(F6*100/$K$5,2),"")</f>
        <v>-0.82</v>
      </c>
      <c r="H6" s="8" t="s">
        <v>66</v>
      </c>
      <c r="I6" s="2"/>
      <c r="J6" s="2" t="s">
        <v>9</v>
      </c>
      <c r="K6" s="2" t="s">
        <v>10</v>
      </c>
      <c r="L6" s="2" t="s">
        <v>11</v>
      </c>
      <c r="M6" s="7">
        <v>0.125</v>
      </c>
    </row>
    <row r="7" spans="1:13" x14ac:dyDescent="0.2">
      <c r="A7" s="1">
        <v>4</v>
      </c>
      <c r="B7" s="3">
        <v>45832</v>
      </c>
      <c r="C7" s="1">
        <v>25176</v>
      </c>
      <c r="D7" s="1">
        <v>25119</v>
      </c>
      <c r="E7" s="1">
        <f t="shared" si="0"/>
        <v>-57</v>
      </c>
      <c r="F7" s="1">
        <v>-750</v>
      </c>
      <c r="G7" s="2">
        <f>IF(F7&lt;&gt;0, ROUND(F7*100/$K$5,2),"")</f>
        <v>-0.75</v>
      </c>
      <c r="H7" s="2"/>
      <c r="I7" s="2"/>
      <c r="J7" s="2"/>
      <c r="K7" s="2"/>
      <c r="L7" s="2"/>
      <c r="M7" s="2"/>
    </row>
    <row r="8" spans="1:13" x14ac:dyDescent="0.2">
      <c r="A8" s="1">
        <v>5</v>
      </c>
      <c r="B8" s="3">
        <v>45819</v>
      </c>
      <c r="C8" s="1">
        <v>25126</v>
      </c>
      <c r="D8" s="1">
        <v>25144</v>
      </c>
      <c r="E8" s="1">
        <f t="shared" si="0"/>
        <v>18</v>
      </c>
      <c r="F8" s="1">
        <v>-1147</v>
      </c>
      <c r="G8" s="2">
        <f t="shared" ref="G8:G24" si="1">IF(F8&lt;&gt;0, ROUND(F8*100/$K$5,2),"")</f>
        <v>-1.1499999999999999</v>
      </c>
      <c r="H8" s="2"/>
      <c r="I8" s="2"/>
      <c r="J8" s="2" t="s">
        <v>47</v>
      </c>
      <c r="K8" s="2">
        <f>ROUND(COUNTIF(G3:G25, "&gt;=0")/COUNT(G3:G25)%,2)</f>
        <v>0</v>
      </c>
      <c r="L8" s="2"/>
      <c r="M8" s="2"/>
    </row>
    <row r="9" spans="1:13" x14ac:dyDescent="0.2">
      <c r="A9" s="1">
        <v>6</v>
      </c>
      <c r="B9" s="3">
        <v>45821</v>
      </c>
      <c r="C9" s="1">
        <v>24620</v>
      </c>
      <c r="D9" s="1">
        <v>24664</v>
      </c>
      <c r="E9" s="1">
        <f t="shared" si="0"/>
        <v>44</v>
      </c>
      <c r="F9" s="11">
        <v>-464</v>
      </c>
      <c r="G9" s="2">
        <f t="shared" si="1"/>
        <v>-0.46</v>
      </c>
      <c r="H9" s="2"/>
      <c r="I9" s="2"/>
      <c r="J9" s="2" t="s">
        <v>48</v>
      </c>
      <c r="K9" s="2">
        <f>ROUND(COUNTIF(G3:G25, "&lt;0")/COUNT(G3:G25)%,2)</f>
        <v>100</v>
      </c>
      <c r="L9" s="2"/>
      <c r="M9" s="2"/>
    </row>
    <row r="10" spans="1:13" x14ac:dyDescent="0.2">
      <c r="A10" s="1">
        <v>7</v>
      </c>
      <c r="B10" s="3">
        <v>45824</v>
      </c>
      <c r="C10" s="1">
        <v>24767</v>
      </c>
      <c r="D10" s="1">
        <v>24944</v>
      </c>
      <c r="E10" s="1">
        <f t="shared" si="0"/>
        <v>177</v>
      </c>
      <c r="F10" s="11">
        <v>-1800</v>
      </c>
      <c r="G10" s="2">
        <f t="shared" si="1"/>
        <v>-1.8</v>
      </c>
      <c r="H10" s="2"/>
      <c r="I10" s="2"/>
      <c r="J10" s="2"/>
      <c r="K10" s="2"/>
      <c r="L10" s="2"/>
      <c r="M10" s="2"/>
    </row>
    <row r="11" spans="1:13" x14ac:dyDescent="0.2">
      <c r="A11" s="1">
        <v>8</v>
      </c>
      <c r="B11" s="3">
        <v>45828</v>
      </c>
      <c r="C11" s="1">
        <v>24874</v>
      </c>
      <c r="D11" s="1">
        <v>25046</v>
      </c>
      <c r="E11" s="1">
        <f t="shared" si="0"/>
        <v>172</v>
      </c>
      <c r="F11" s="6">
        <v>-2000</v>
      </c>
      <c r="G11" s="2">
        <f t="shared" si="1"/>
        <v>-2</v>
      </c>
      <c r="H11" s="2"/>
      <c r="I11" s="2"/>
      <c r="J11" s="2" t="s">
        <v>51</v>
      </c>
      <c r="K11" s="2">
        <f>SUM(G3:G28)</f>
        <v>-27.950000000000003</v>
      </c>
      <c r="L11" s="2"/>
      <c r="M11" s="2"/>
    </row>
    <row r="12" spans="1:13" x14ac:dyDescent="0.2">
      <c r="A12" s="1">
        <v>9</v>
      </c>
      <c r="B12" s="3">
        <v>45789</v>
      </c>
      <c r="C12" s="1">
        <v>24592</v>
      </c>
      <c r="D12" s="1">
        <v>24920</v>
      </c>
      <c r="E12" s="1">
        <f t="shared" si="0"/>
        <v>328</v>
      </c>
      <c r="F12" s="6">
        <v>-1800</v>
      </c>
      <c r="G12" s="2">
        <f t="shared" si="1"/>
        <v>-1.8</v>
      </c>
      <c r="H12" s="2"/>
      <c r="I12" s="2"/>
      <c r="J12" s="2"/>
      <c r="K12" s="2"/>
      <c r="L12" s="2"/>
      <c r="M12" s="2"/>
    </row>
    <row r="13" spans="1:13" x14ac:dyDescent="0.2">
      <c r="A13" s="1">
        <v>10</v>
      </c>
      <c r="B13" s="3">
        <v>45800</v>
      </c>
      <c r="C13" s="1">
        <v>24781</v>
      </c>
      <c r="D13" s="1">
        <v>24836</v>
      </c>
      <c r="E13" s="1">
        <f t="shared" si="0"/>
        <v>55</v>
      </c>
      <c r="F13" s="1">
        <v>-1890</v>
      </c>
      <c r="G13" s="2">
        <f t="shared" si="1"/>
        <v>-1.89</v>
      </c>
      <c r="H13" s="2"/>
      <c r="I13" s="2"/>
      <c r="J13" s="2"/>
      <c r="K13" s="2"/>
      <c r="L13" s="2"/>
      <c r="M13" s="2"/>
    </row>
    <row r="14" spans="1:13" x14ac:dyDescent="0.2">
      <c r="A14" s="1">
        <v>11</v>
      </c>
      <c r="B14" s="3">
        <v>45804</v>
      </c>
      <c r="C14" s="1">
        <v>24826</v>
      </c>
      <c r="D14" s="1">
        <v>24818</v>
      </c>
      <c r="E14" s="1">
        <f t="shared" si="0"/>
        <v>-8</v>
      </c>
      <c r="F14" s="6">
        <v>-2000</v>
      </c>
      <c r="G14" s="2">
        <f t="shared" si="1"/>
        <v>-2</v>
      </c>
      <c r="H14" s="2"/>
      <c r="I14" s="2" t="s">
        <v>80</v>
      </c>
      <c r="J14" s="2"/>
      <c r="K14" s="2"/>
      <c r="L14" s="2"/>
      <c r="M14" s="2"/>
    </row>
    <row r="15" spans="1:13" x14ac:dyDescent="0.2">
      <c r="A15" s="1">
        <v>12</v>
      </c>
      <c r="B15" s="3">
        <v>45754</v>
      </c>
      <c r="C15" s="1">
        <v>22023</v>
      </c>
      <c r="D15" s="1">
        <v>22046</v>
      </c>
      <c r="E15" s="1">
        <f t="shared" si="0"/>
        <v>23</v>
      </c>
      <c r="F15" s="6">
        <v>-2000</v>
      </c>
      <c r="G15" s="2">
        <f t="shared" si="1"/>
        <v>-2</v>
      </c>
      <c r="H15" s="2" t="s">
        <v>67</v>
      </c>
      <c r="I15" s="2"/>
      <c r="J15" s="2"/>
      <c r="K15" s="2"/>
      <c r="L15" s="2"/>
      <c r="M15" s="2"/>
    </row>
    <row r="16" spans="1:13" x14ac:dyDescent="0.2">
      <c r="A16" s="1">
        <v>13</v>
      </c>
      <c r="B16" s="3">
        <v>45755</v>
      </c>
      <c r="C16" s="1">
        <v>22380</v>
      </c>
      <c r="D16" s="1">
        <v>22381</v>
      </c>
      <c r="E16" s="1">
        <f t="shared" si="0"/>
        <v>1</v>
      </c>
      <c r="F16" s="6">
        <v>-2000</v>
      </c>
      <c r="G16" s="2">
        <f t="shared" si="1"/>
        <v>-2</v>
      </c>
      <c r="H16" s="2" t="s">
        <v>68</v>
      </c>
      <c r="I16" s="2"/>
      <c r="J16" s="2"/>
      <c r="K16" s="2"/>
      <c r="L16" s="2"/>
      <c r="M16" s="2"/>
    </row>
    <row r="17" spans="1:13" x14ac:dyDescent="0.2">
      <c r="A17" s="1">
        <v>14</v>
      </c>
      <c r="B17" s="3">
        <v>45763</v>
      </c>
      <c r="C17" s="1">
        <v>23344</v>
      </c>
      <c r="D17" s="1">
        <v>23426</v>
      </c>
      <c r="E17" s="1">
        <f t="shared" si="0"/>
        <v>82</v>
      </c>
      <c r="F17" s="1">
        <v>-2000</v>
      </c>
      <c r="G17" s="2">
        <f t="shared" si="1"/>
        <v>-2</v>
      </c>
      <c r="H17" s="2"/>
      <c r="I17" s="2"/>
      <c r="J17" s="2"/>
      <c r="K17" s="2"/>
      <c r="L17" s="2"/>
      <c r="M17" s="2"/>
    </row>
    <row r="18" spans="1:13" x14ac:dyDescent="0.2">
      <c r="A18" s="1">
        <v>15</v>
      </c>
      <c r="B18" s="3">
        <v>45772</v>
      </c>
      <c r="C18" s="1">
        <v>24208</v>
      </c>
      <c r="D18" s="1">
        <v>24077</v>
      </c>
      <c r="E18" s="1">
        <f t="shared" si="0"/>
        <v>-131</v>
      </c>
      <c r="F18" s="6">
        <v>-2000</v>
      </c>
      <c r="G18" s="2">
        <f t="shared" si="1"/>
        <v>-2</v>
      </c>
      <c r="H18" s="2"/>
      <c r="I18" s="8"/>
      <c r="J18" s="2"/>
      <c r="K18" s="2"/>
      <c r="L18" s="2"/>
      <c r="M18" s="2"/>
    </row>
    <row r="19" spans="1:13" x14ac:dyDescent="0.2">
      <c r="A19" s="1">
        <v>16</v>
      </c>
      <c r="B19" s="3">
        <v>45692</v>
      </c>
      <c r="C19" s="1">
        <v>23572</v>
      </c>
      <c r="D19" s="1">
        <v>23749</v>
      </c>
      <c r="E19" s="1">
        <f t="shared" si="0"/>
        <v>177</v>
      </c>
      <c r="F19" s="6">
        <v>-1600</v>
      </c>
      <c r="G19" s="2">
        <f t="shared" si="1"/>
        <v>-1.6</v>
      </c>
      <c r="H19" s="2"/>
      <c r="I19" s="2"/>
      <c r="J19" s="2"/>
      <c r="K19" s="2"/>
      <c r="L19" s="2"/>
      <c r="M19" s="2"/>
    </row>
    <row r="20" spans="1:13" x14ac:dyDescent="0.2">
      <c r="A20" s="1">
        <v>17</v>
      </c>
      <c r="B20" s="3">
        <v>45700</v>
      </c>
      <c r="C20" s="1">
        <v>22912</v>
      </c>
      <c r="D20" s="1">
        <v>22988</v>
      </c>
      <c r="E20" s="1">
        <f t="shared" si="0"/>
        <v>76</v>
      </c>
      <c r="F20" s="1">
        <v>-1200</v>
      </c>
      <c r="G20" s="2">
        <f t="shared" si="1"/>
        <v>-1.2</v>
      </c>
      <c r="H20" s="2"/>
      <c r="I20" s="2"/>
      <c r="J20" s="2"/>
      <c r="K20" s="2"/>
      <c r="L20" s="2"/>
      <c r="M20" s="2"/>
    </row>
    <row r="21" spans="1:13" x14ac:dyDescent="0.2">
      <c r="A21" s="1">
        <v>18</v>
      </c>
      <c r="B21" s="3">
        <v>45658</v>
      </c>
      <c r="C21" s="1">
        <v>23610</v>
      </c>
      <c r="D21" s="1">
        <v>23741</v>
      </c>
      <c r="E21" s="1">
        <f t="shared" si="0"/>
        <v>131</v>
      </c>
      <c r="F21" s="1">
        <v>-1700</v>
      </c>
      <c r="G21" s="2">
        <f t="shared" si="1"/>
        <v>-1.7</v>
      </c>
      <c r="H21" s="2"/>
      <c r="I21" s="2"/>
      <c r="J21" s="2"/>
      <c r="K21" s="2"/>
      <c r="L21" s="2"/>
      <c r="M21" s="2"/>
    </row>
    <row r="22" spans="1:13" x14ac:dyDescent="0.2">
      <c r="A22" s="1">
        <v>19</v>
      </c>
      <c r="B22" s="3">
        <v>45665</v>
      </c>
      <c r="C22" s="1">
        <v>23650</v>
      </c>
      <c r="D22" s="1">
        <v>23680</v>
      </c>
      <c r="E22" s="1">
        <f t="shared" si="0"/>
        <v>30</v>
      </c>
      <c r="F22" s="1">
        <v>-500</v>
      </c>
      <c r="G22" s="2">
        <f t="shared" si="1"/>
        <v>-0.5</v>
      </c>
      <c r="H22" s="2"/>
      <c r="I22" s="2"/>
      <c r="J22" s="2"/>
      <c r="K22" s="2"/>
      <c r="L22" s="2"/>
      <c r="M22" s="2"/>
    </row>
    <row r="23" spans="1:13" x14ac:dyDescent="0.2">
      <c r="A23" s="1">
        <v>20</v>
      </c>
      <c r="B23" s="3">
        <v>45678</v>
      </c>
      <c r="C23" s="1">
        <v>23340</v>
      </c>
      <c r="D23" s="1">
        <v>23019</v>
      </c>
      <c r="E23" s="1">
        <f t="shared" si="0"/>
        <v>-321</v>
      </c>
      <c r="F23" s="1">
        <v>-1778</v>
      </c>
      <c r="G23" s="2">
        <f t="shared" si="1"/>
        <v>-1.78</v>
      </c>
      <c r="H23" s="2"/>
      <c r="I23" s="2"/>
      <c r="J23" s="2"/>
      <c r="K23" s="2"/>
      <c r="L23" s="2"/>
      <c r="M23" s="2"/>
    </row>
    <row r="24" spans="1:13" x14ac:dyDescent="0.2">
      <c r="A24" s="1">
        <v>21</v>
      </c>
      <c r="E24" s="1"/>
      <c r="F24" s="1"/>
      <c r="G24" s="2" t="str">
        <f t="shared" si="1"/>
        <v/>
      </c>
      <c r="H24" s="2"/>
      <c r="I24" s="2"/>
      <c r="J24" s="2"/>
      <c r="K24" s="2"/>
      <c r="L24" s="2"/>
      <c r="M24" s="2"/>
    </row>
    <row r="25" spans="1:13" x14ac:dyDescent="0.2">
      <c r="E25" s="1"/>
    </row>
    <row r="26" spans="1:13" x14ac:dyDescent="0.2">
      <c r="E26" s="1"/>
    </row>
    <row r="27" spans="1:13" x14ac:dyDescent="0.2">
      <c r="E27" s="1"/>
    </row>
    <row r="28" spans="1:13" x14ac:dyDescent="0.2">
      <c r="E28" s="1"/>
    </row>
  </sheetData>
  <mergeCells count="1">
    <mergeCell ref="A1:G1"/>
  </mergeCells>
  <conditionalFormatting sqref="G1:G24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 2025</vt:lpstr>
      <vt:lpstr>Feb 2025</vt:lpstr>
      <vt:lpstr>Mar 2025</vt:lpstr>
      <vt:lpstr>April 2025</vt:lpstr>
      <vt:lpstr>May 2024</vt:lpstr>
      <vt:lpstr>Jun 2025</vt:lpstr>
      <vt:lpstr>Jul 2025</vt:lpstr>
      <vt:lpstr>Aug 2025</vt:lpstr>
      <vt:lpstr>SL Days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3302</dc:creator>
  <cp:lastModifiedBy>3302</cp:lastModifiedBy>
  <dcterms:created xsi:type="dcterms:W3CDTF">2025-05-01T10:10:07Z</dcterms:created>
  <dcterms:modified xsi:type="dcterms:W3CDTF">2025-09-23T06:47:28Z</dcterms:modified>
</cp:coreProperties>
</file>